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uditorios\Downloads\"/>
    </mc:Choice>
  </mc:AlternateContent>
  <xr:revisionPtr revIDLastSave="0" documentId="13_ncr:1_{3CF079DE-3552-4D78-A42B-4F42130AB6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SERVA ESPACIOS PÚBLICOS" sheetId="2" r:id="rId1"/>
    <sheet name="Hoja1" sheetId="1" state="hidden" r:id="rId2"/>
    <sheet name="Hoja3" sheetId="3" state="hidden" r:id="rId3"/>
    <sheet name="Hoja2" sheetId="4" state="hidden" r:id="rId4"/>
  </sheets>
  <definedNames>
    <definedName name="ÁREA">Hoja1!$C$3:$C$28</definedName>
    <definedName name="_xlnm.Print_Area" localSheetId="0">'RESERVA ESPACIOS PÚBLICOS'!$A$1:$F$104</definedName>
    <definedName name="Área2">'RESERVA ESPACIOS PÚBLICOS'!$N$5:$N$27</definedName>
    <definedName name="DETALLE">Hoja1!$D$3:$D$8</definedName>
    <definedName name="Edificio">'RESERVA ESPACIOS PÚBLICOS'!$M$5:$M$51</definedName>
    <definedName name="PRINCIPAL">Hoja1!$B$2:$B$19</definedName>
    <definedName name="PRINCIPAL1">Hoja1!$B$2:$B$24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9" i="2" l="1"/>
  <c r="W24" i="2"/>
  <c r="W23" i="2"/>
  <c r="V24" i="2"/>
  <c r="V23" i="2"/>
  <c r="U24" i="2"/>
  <c r="U23" i="2"/>
  <c r="T24" i="2"/>
  <c r="T23" i="2"/>
  <c r="S24" i="2"/>
  <c r="S23" i="2"/>
  <c r="R24" i="2"/>
  <c r="R23" i="2"/>
  <c r="Q24" i="2"/>
  <c r="Q23" i="2"/>
  <c r="P24" i="2"/>
  <c r="P23" i="2"/>
  <c r="O24" i="2"/>
  <c r="O23" i="2"/>
  <c r="N24" i="2"/>
  <c r="N23" i="2"/>
  <c r="N6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Q18" i="2"/>
  <c r="Q17" i="2"/>
  <c r="Q16" i="2"/>
  <c r="Q15" i="2"/>
  <c r="Q14" i="2"/>
  <c r="Q13" i="2"/>
  <c r="Q12" i="2"/>
  <c r="Q11" i="2"/>
  <c r="Q10" i="2"/>
  <c r="Q9" i="2"/>
  <c r="Q8" i="2"/>
  <c r="Q7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O21" i="2"/>
  <c r="O20" i="2"/>
  <c r="O19" i="2"/>
  <c r="O18" i="2"/>
  <c r="O17" i="2"/>
  <c r="O16" i="2"/>
  <c r="O15" i="2"/>
  <c r="O14" i="2"/>
  <c r="O13" i="2"/>
  <c r="O12" i="2"/>
  <c r="O11" i="2"/>
  <c r="O9" i="2"/>
  <c r="O8" i="2"/>
  <c r="O7" i="2"/>
  <c r="U22" i="2"/>
  <c r="U21" i="2"/>
  <c r="W22" i="2"/>
  <c r="W21" i="2"/>
  <c r="V22" i="2"/>
  <c r="V21" i="2"/>
  <c r="T22" i="2"/>
  <c r="T21" i="2"/>
  <c r="S22" i="2"/>
  <c r="S21" i="2"/>
  <c r="R22" i="2"/>
  <c r="R21" i="2"/>
  <c r="Q22" i="2"/>
  <c r="Q21" i="2"/>
  <c r="Q20" i="2"/>
  <c r="Q19" i="2"/>
  <c r="P20" i="2"/>
  <c r="O22" i="2"/>
  <c r="P22" i="2"/>
  <c r="P21" i="2"/>
  <c r="N22" i="2"/>
  <c r="N21" i="2"/>
  <c r="N20" i="2"/>
  <c r="W20" i="2"/>
  <c r="W18" i="2"/>
  <c r="W17" i="2"/>
  <c r="W16" i="2"/>
  <c r="W15" i="2"/>
  <c r="W14" i="2"/>
  <c r="W13" i="2"/>
  <c r="W12" i="2"/>
  <c r="W11" i="2"/>
  <c r="W10" i="2"/>
  <c r="W9" i="2"/>
  <c r="W8" i="2"/>
  <c r="W7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T19" i="2"/>
  <c r="W6" i="2"/>
  <c r="V6" i="2"/>
  <c r="U6" i="2"/>
  <c r="T6" i="2"/>
  <c r="T20" i="2"/>
  <c r="T18" i="2"/>
  <c r="T17" i="2"/>
  <c r="T16" i="2"/>
  <c r="T15" i="2"/>
  <c r="T14" i="2"/>
  <c r="T13" i="2"/>
  <c r="T12" i="2"/>
  <c r="T11" i="2"/>
  <c r="T10" i="2"/>
  <c r="T9" i="2"/>
  <c r="T8" i="2"/>
  <c r="T7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R6" i="2"/>
  <c r="Q6" i="2"/>
  <c r="P6" i="2"/>
  <c r="O6" i="2"/>
  <c r="S6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O10" i="2"/>
  <c r="B4" i="4"/>
  <c r="B5" i="4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  <author>Audiovisuales</author>
  </authors>
  <commentList>
    <comment ref="E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Ingrese fecha de solicitud del evento</t>
        </r>
      </text>
    </comment>
    <comment ref="B2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Ingrese nombre del evento</t>
        </r>
      </text>
    </comment>
    <comment ref="C2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Ingrese fecha inicio evento</t>
        </r>
      </text>
    </comment>
    <comment ref="D2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Ingrese fecha fin evento</t>
        </r>
      </text>
    </comment>
    <comment ref="C3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Ingrese fecha inicio reserva</t>
        </r>
      </text>
    </comment>
    <comment ref="D3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Ingrese fecha fin reserva</t>
        </r>
      </text>
    </comment>
    <comment ref="D35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En caso que el área no esta relacionada en el listado, digitela aquí.</t>
        </r>
      </text>
    </comment>
    <comment ref="C50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Ingrese fecha inicio montaje</t>
        </r>
      </text>
    </comment>
    <comment ref="D50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Ingrese fecha fin montaje</t>
        </r>
      </text>
    </comment>
    <comment ref="B62" authorId="1" shapeId="0" xr:uid="{00000000-0006-0000-0000-00000A000000}">
      <text>
        <r>
          <rPr>
            <b/>
            <sz val="10"/>
            <color indexed="81"/>
            <rFont val="Arial"/>
            <family val="2"/>
          </rPr>
          <t>En el caso que usted requiera:
Temas Electricos, parada de ascensores, ayuda en montajes (Mantenimiento, ext. 2030 ó 2253)
Ayudas audiovisules (serviaula@uniandes.edu.co), Ext. 4000
Mobiliario o traslados (ae.pena233@uniandes.edu.co), Ext. 3218</t>
        </r>
      </text>
    </comment>
  </commentList>
</comments>
</file>

<file path=xl/sharedStrings.xml><?xml version="1.0" encoding="utf-8"?>
<sst xmlns="http://schemas.openxmlformats.org/spreadsheetml/2006/main" count="563" uniqueCount="306">
  <si>
    <t>FECHA SOLICITUD</t>
  </si>
  <si>
    <t>TIPO</t>
  </si>
  <si>
    <t>Bloque B</t>
  </si>
  <si>
    <t>Bloque C</t>
  </si>
  <si>
    <t>Bloque D</t>
  </si>
  <si>
    <t>Bloque E</t>
  </si>
  <si>
    <t>Bloque CH</t>
  </si>
  <si>
    <t>Bloque F</t>
  </si>
  <si>
    <t>Bloque G</t>
  </si>
  <si>
    <t>Bloque GA</t>
  </si>
  <si>
    <t>Bloque GB</t>
  </si>
  <si>
    <t>Bloque H</t>
  </si>
  <si>
    <t>Bloque I</t>
  </si>
  <si>
    <t>Bloque IP</t>
  </si>
  <si>
    <t>Edificio JMSD</t>
  </si>
  <si>
    <t>Bloque J</t>
  </si>
  <si>
    <t>Bloque K</t>
  </si>
  <si>
    <t>Edificio Lleras</t>
  </si>
  <si>
    <t>Bloque M</t>
  </si>
  <si>
    <t>Bloque M1</t>
  </si>
  <si>
    <t>Bloque O</t>
  </si>
  <si>
    <t>Bloque Q</t>
  </si>
  <si>
    <t>Bloque R</t>
  </si>
  <si>
    <t>Bloque S</t>
  </si>
  <si>
    <t>Bloque S1</t>
  </si>
  <si>
    <t>Bloque S2</t>
  </si>
  <si>
    <t xml:space="preserve">Bloque T </t>
  </si>
  <si>
    <t>Bloque TX</t>
  </si>
  <si>
    <t>Bloque V</t>
  </si>
  <si>
    <t>Edificio W</t>
  </si>
  <si>
    <t>Bloque Y</t>
  </si>
  <si>
    <t>Bloque Z</t>
  </si>
  <si>
    <t xml:space="preserve">Profesor </t>
  </si>
  <si>
    <t>BLOQUE -EDIFICIO PRINCIPAL</t>
  </si>
  <si>
    <t>Area Solicitada</t>
  </si>
  <si>
    <t>Piso 1</t>
  </si>
  <si>
    <t>Sotano 1</t>
  </si>
  <si>
    <t>Sotano</t>
  </si>
  <si>
    <t>Estudiante</t>
  </si>
  <si>
    <t>Piso 2</t>
  </si>
  <si>
    <t>Plazoleta Cai</t>
  </si>
  <si>
    <t>El Campito</t>
  </si>
  <si>
    <t>1. DATOS GENERALES DE LA SOLICITUD</t>
  </si>
  <si>
    <t>Administrativo</t>
  </si>
  <si>
    <t>Piso 3</t>
  </si>
  <si>
    <t>Ascensor</t>
  </si>
  <si>
    <t>Plazoleta Virgen</t>
  </si>
  <si>
    <t>Plazoleta Richard</t>
  </si>
  <si>
    <t xml:space="preserve">Otro </t>
  </si>
  <si>
    <t>Piso 4</t>
  </si>
  <si>
    <t>Plazoleta Lleras</t>
  </si>
  <si>
    <t>Terraza</t>
  </si>
  <si>
    <t>Piso 5</t>
  </si>
  <si>
    <t>Plazoleta</t>
  </si>
  <si>
    <t>Piso 6</t>
  </si>
  <si>
    <t>Playa Baja</t>
  </si>
  <si>
    <t>Mirador piso 1</t>
  </si>
  <si>
    <t>ascensor</t>
  </si>
  <si>
    <t>Plazoleta IP</t>
  </si>
  <si>
    <t>Playa Media</t>
  </si>
  <si>
    <t>Nombres y Apellidos</t>
  </si>
  <si>
    <t>Es usted</t>
  </si>
  <si>
    <t>Código</t>
  </si>
  <si>
    <t>Dependendencia/Facultad</t>
  </si>
  <si>
    <t>Dependencia</t>
  </si>
  <si>
    <t>Piso 7</t>
  </si>
  <si>
    <t>Ascensores</t>
  </si>
  <si>
    <t>Playa Alta</t>
  </si>
  <si>
    <t>Piso 5 terraza Norte</t>
  </si>
  <si>
    <t>Piso 8</t>
  </si>
  <si>
    <t>Hemiciclos Pasillos</t>
  </si>
  <si>
    <t>Piso 5 terraza Sur</t>
  </si>
  <si>
    <t>Jardin</t>
  </si>
  <si>
    <t>AISEC</t>
  </si>
  <si>
    <t>Piso 9</t>
  </si>
  <si>
    <t>Email uniandes</t>
  </si>
  <si>
    <t>Teléfono celular</t>
  </si>
  <si>
    <t>Piso 10</t>
  </si>
  <si>
    <t>Puente ML-W</t>
  </si>
  <si>
    <t>Puente W - CAMPITO</t>
  </si>
  <si>
    <t>Terraza Occidental</t>
  </si>
  <si>
    <t>Terraza norte piso 8</t>
  </si>
  <si>
    <t>Terraza Oriental</t>
  </si>
  <si>
    <t>Terraza sur piso 8</t>
  </si>
  <si>
    <t>Plazoleta de banderas</t>
  </si>
  <si>
    <t>Nombre del evento</t>
  </si>
  <si>
    <t>Fecha inicio</t>
  </si>
  <si>
    <t>Fecha fin</t>
  </si>
  <si>
    <t>Inicio reserva</t>
  </si>
  <si>
    <t>Fin reserva</t>
  </si>
  <si>
    <t>Fecha solicitud reserva</t>
  </si>
  <si>
    <t>Hora</t>
  </si>
  <si>
    <t>Bloque - Edificio Principal</t>
  </si>
  <si>
    <t>Área Solicitada</t>
  </si>
  <si>
    <t>Observaciones</t>
  </si>
  <si>
    <t>Inicio del montaje</t>
  </si>
  <si>
    <t>Fin del Montaje</t>
  </si>
  <si>
    <t>Fecha</t>
  </si>
  <si>
    <t>dd/mm/aa</t>
  </si>
  <si>
    <t>Descripción de la actividad o montaje</t>
  </si>
  <si>
    <t xml:space="preserve">En caso que la solicitud sea diligenciada por un estudiante, complete la siguiente información: </t>
  </si>
  <si>
    <t>Grupo de trabajo</t>
  </si>
  <si>
    <t>Correo electrónico*</t>
  </si>
  <si>
    <t>Nombre y Apellido profesor que apoya la propuesta</t>
  </si>
  <si>
    <t>Observaciones del profesor</t>
  </si>
  <si>
    <t>DSIT</t>
  </si>
  <si>
    <t>4. TENGA EN CUENTA</t>
  </si>
  <si>
    <t>Detalle área solicitada</t>
  </si>
  <si>
    <t>Fecha Inicial solicitud</t>
  </si>
  <si>
    <t>Fecha Final solicitud</t>
  </si>
  <si>
    <t>Sótano 1</t>
  </si>
  <si>
    <t>Pasillos</t>
  </si>
  <si>
    <t>Sótano 2</t>
  </si>
  <si>
    <t>Paredes</t>
  </si>
  <si>
    <t>Costado sur</t>
  </si>
  <si>
    <t>Costado norte</t>
  </si>
  <si>
    <t>Costado occidental</t>
  </si>
  <si>
    <t>Costado Oriental</t>
  </si>
  <si>
    <t>Bloque T- Tx</t>
  </si>
  <si>
    <t>Bloque Ip</t>
  </si>
  <si>
    <t>Richard</t>
  </si>
  <si>
    <t>Edificio Franco</t>
  </si>
  <si>
    <t xml:space="preserve">Terraza </t>
  </si>
  <si>
    <t>Edificio ML</t>
  </si>
  <si>
    <t>Terraza 5to  piso</t>
  </si>
  <si>
    <t>Edificio AU</t>
  </si>
  <si>
    <t>Centro Deportivo</t>
  </si>
  <si>
    <t>El Mirador</t>
  </si>
  <si>
    <t>La piscina-D</t>
  </si>
  <si>
    <t>Plazoleta Vagones</t>
  </si>
  <si>
    <t>Bambú</t>
  </si>
  <si>
    <t>Frente Biblioteca</t>
  </si>
  <si>
    <t>Terraza piso 6</t>
  </si>
  <si>
    <t>Terraza piso 7</t>
  </si>
  <si>
    <t>zona verde del Bobo</t>
  </si>
  <si>
    <t>sotano</t>
  </si>
  <si>
    <t>Plazoleta Francisco Pizano</t>
  </si>
  <si>
    <t>Piso 2 (costado occidental)</t>
  </si>
  <si>
    <t>Bloque L</t>
  </si>
  <si>
    <t>Mirador zona verde Bobo</t>
  </si>
  <si>
    <t>piso 7</t>
  </si>
  <si>
    <t>Terraza 7 piso (graderias)</t>
  </si>
  <si>
    <t>Fachada</t>
  </si>
  <si>
    <t>Teléfono fijo / ext.</t>
  </si>
  <si>
    <t xml:space="preserve">Grande 1.70 x 1.50 m. </t>
  </si>
  <si>
    <t xml:space="preserve">Pequeño 1.70 x 1.00 m. </t>
  </si>
  <si>
    <t>Porteria</t>
  </si>
  <si>
    <t>Plazoleta - Ingreso</t>
  </si>
  <si>
    <t>Responsable del evento</t>
  </si>
  <si>
    <t>Número de asistentes</t>
  </si>
  <si>
    <t>3. DESCRIPCIÓN DE LA ACTIVIDAD Y/O ELEMENTOS DEL MONTAJE</t>
  </si>
  <si>
    <t>Sotano 2</t>
  </si>
  <si>
    <t>Piso 0</t>
  </si>
  <si>
    <t xml:space="preserve">Piso 3 </t>
  </si>
  <si>
    <t>Piso 3 terraza</t>
  </si>
  <si>
    <t xml:space="preserve">piso 4 </t>
  </si>
  <si>
    <t>Piso 4 terraza</t>
  </si>
  <si>
    <t>Escaleras de acceso</t>
  </si>
  <si>
    <t>Zona Verde piso 1</t>
  </si>
  <si>
    <t xml:space="preserve">Parte Central </t>
  </si>
  <si>
    <t>Escaleras de Caracol</t>
  </si>
  <si>
    <t>FORMATO PARA LA SOLICITUD DE ÁREAS COMUNES 
GERENCIA DEL CAMPUS</t>
  </si>
  <si>
    <t>Descripción de los elementos para su actividad o montaje</t>
  </si>
  <si>
    <t xml:space="preserve">2. DATOS DEL ÁREA SOLICITADA
</t>
  </si>
  <si>
    <t>Requiere Paneles metálicos para exposiciones?</t>
  </si>
  <si>
    <t>DATOS DEL SOLICITANTE</t>
  </si>
  <si>
    <t xml:space="preserve">DATOS DEL EVENTO </t>
  </si>
  <si>
    <t>Bloque RGC</t>
  </si>
  <si>
    <t>Plazoleta occidental</t>
  </si>
  <si>
    <t>Plazoleta Oriental</t>
  </si>
  <si>
    <t>Ext.</t>
  </si>
  <si>
    <t>Escaleras de acceso piso 0</t>
  </si>
  <si>
    <t>Escaleras de acceso piso 1</t>
  </si>
  <si>
    <t>Bloque P1</t>
  </si>
  <si>
    <t xml:space="preserve">Plazoleta  </t>
  </si>
  <si>
    <t>Plazoleta piso 4</t>
  </si>
  <si>
    <t>Puente RGD - AU</t>
  </si>
  <si>
    <t>Zona Verde</t>
  </si>
  <si>
    <t>Bloque RGA</t>
  </si>
  <si>
    <t>Piso 1 (Patio Interno)</t>
  </si>
  <si>
    <t>Puertas ascensores</t>
  </si>
  <si>
    <t>Puerta Ascensor</t>
  </si>
  <si>
    <t>Puerta Ascensores</t>
  </si>
  <si>
    <t>Zona verde (Mini Bobo)</t>
  </si>
  <si>
    <t>Piso 1 (costado norte)</t>
  </si>
  <si>
    <t>Escaleras Costado sur</t>
  </si>
  <si>
    <t>Bloque CJ</t>
  </si>
  <si>
    <t>Puerta Asensores</t>
  </si>
  <si>
    <t>Fachada Norte</t>
  </si>
  <si>
    <t>Fachada Sur</t>
  </si>
  <si>
    <t>Fachada sur (Escaleras piso 0)</t>
  </si>
  <si>
    <t>Vidrios Graderias</t>
  </si>
  <si>
    <t>Bloque ML</t>
  </si>
  <si>
    <t>Bloque  Lleras</t>
  </si>
  <si>
    <t>Bloque SD</t>
  </si>
  <si>
    <t>Bloque AU</t>
  </si>
  <si>
    <t>Bloque CP</t>
  </si>
  <si>
    <t>Bloque RGD</t>
  </si>
  <si>
    <t>Bloque W</t>
  </si>
  <si>
    <t>Adquisiciones y suministros</t>
  </si>
  <si>
    <t>Apoyo al mejoramiento continuo</t>
  </si>
  <si>
    <t>Apoyo financiero</t>
  </si>
  <si>
    <t>Apoyo sistemas informáticos</t>
  </si>
  <si>
    <t>Archivo institucional</t>
  </si>
  <si>
    <t>Auditoría interna</t>
  </si>
  <si>
    <t>Biblioteca general</t>
  </si>
  <si>
    <t>Brigada de emergencias</t>
  </si>
  <si>
    <t xml:space="preserve">Centro cultural uniandes - CCU </t>
  </si>
  <si>
    <t>Centro de español</t>
  </si>
  <si>
    <t>Centro de estudios agropecuarios - CEGA</t>
  </si>
  <si>
    <t xml:space="preserve">Centro de estudios de la Orinoquia - CEO </t>
  </si>
  <si>
    <t>Centro de estudios en periodismo - CEPER</t>
  </si>
  <si>
    <t>Centro de estudios socioculturales - CESO</t>
  </si>
  <si>
    <t>Centro de ética aplicada</t>
  </si>
  <si>
    <t>Centro de objetivos de desarrollo sostenible - CODS</t>
  </si>
  <si>
    <t>Centro de servicios compartidos - CSC</t>
  </si>
  <si>
    <t>Centro de trayectoria profesional - CTP</t>
  </si>
  <si>
    <t>Centro del Japón</t>
  </si>
  <si>
    <t>Centro estudios del desarrollo económico - CEDE</t>
  </si>
  <si>
    <t>Centro interdisciplinario de estudios sobre desarrollo - CIDER</t>
  </si>
  <si>
    <t>Comité de Paz - Ceu</t>
  </si>
  <si>
    <t>Comunicaciones estratégicas</t>
  </si>
  <si>
    <t>Conécta-TE</t>
  </si>
  <si>
    <t>Consejo estudiantil uniandino - CEU</t>
  </si>
  <si>
    <t>Decanatura de estudiantes</t>
  </si>
  <si>
    <t>Depto. de antropología</t>
  </si>
  <si>
    <t>Depto. de arquitectura</t>
  </si>
  <si>
    <t>Depto. de arte</t>
  </si>
  <si>
    <t>Depto. de ciencia política</t>
  </si>
  <si>
    <t>Depto. de ciencias biológicas</t>
  </si>
  <si>
    <t>Depto. de diseño</t>
  </si>
  <si>
    <t>Depto. de filosofía</t>
  </si>
  <si>
    <t>Depto. de física</t>
  </si>
  <si>
    <t>Depto. de geociencias</t>
  </si>
  <si>
    <t>Depto. de historia del arte</t>
  </si>
  <si>
    <t>Depto. de historia.</t>
  </si>
  <si>
    <t>Depto. de literatura</t>
  </si>
  <si>
    <t>Depto. de matemáticas</t>
  </si>
  <si>
    <t>Depto. de música</t>
  </si>
  <si>
    <t>Depto. de psicología</t>
  </si>
  <si>
    <t>Depto. de química</t>
  </si>
  <si>
    <t>Depto. Ing. biomédica</t>
  </si>
  <si>
    <t>Depto. Ing. civil y ambiental</t>
  </si>
  <si>
    <t>Depto. Ing. eléctrica y electrónica</t>
  </si>
  <si>
    <t>Depto. Ing. industrial</t>
  </si>
  <si>
    <t>Depto. Ing. mecánica</t>
  </si>
  <si>
    <t>Depto. Ing. química</t>
  </si>
  <si>
    <t>Depto. Ing. sistemas y computación</t>
  </si>
  <si>
    <t>Depto. lenguas y cultura</t>
  </si>
  <si>
    <t>Depto. médico</t>
  </si>
  <si>
    <t>Dirección administrativa</t>
  </si>
  <si>
    <t>Dirección de admisiones y registro</t>
  </si>
  <si>
    <t>Dirección de filantropía</t>
  </si>
  <si>
    <t>Dirección de Innovación y Desarrollo Curricular y Tecnológico para el Aprendizaje - DIDACTA</t>
  </si>
  <si>
    <t>Dirección de Relacionamiento</t>
  </si>
  <si>
    <t>Dirección financiera</t>
  </si>
  <si>
    <t>Dirección jurídica</t>
  </si>
  <si>
    <t>Dirección planeación y evaluación</t>
  </si>
  <si>
    <t>Diseño y construcción</t>
  </si>
  <si>
    <t>Ediciones uniandes</t>
  </si>
  <si>
    <t>Educación continua</t>
  </si>
  <si>
    <t>Escuela de gobierno Alberto Lleras Camargo</t>
  </si>
  <si>
    <t>Eventos y experiencias</t>
  </si>
  <si>
    <t>Fac. de administración</t>
  </si>
  <si>
    <t>Fac. de arquitectura y diseño</t>
  </si>
  <si>
    <t>Fac. de artes y humanidades</t>
  </si>
  <si>
    <t xml:space="preserve">Fac. de ciencias </t>
  </si>
  <si>
    <t>Fac. de ciencias sociales</t>
  </si>
  <si>
    <t>Fac. de derecho</t>
  </si>
  <si>
    <t>Fac. de economía</t>
  </si>
  <si>
    <t>Fac. de educación</t>
  </si>
  <si>
    <t>Fac. de ingeniería</t>
  </si>
  <si>
    <t>Fac. de medicina</t>
  </si>
  <si>
    <t>Fondo de empleados</t>
  </si>
  <si>
    <t>Gerencia del campus</t>
  </si>
  <si>
    <t>Gestión humana - GHDO</t>
  </si>
  <si>
    <t>Instituto Confucio</t>
  </si>
  <si>
    <t>Jefatura de Planeación del Campus</t>
  </si>
  <si>
    <t>Jefatura de Scouting y promoción</t>
  </si>
  <si>
    <t>Librería y tienda uniandes</t>
  </si>
  <si>
    <t>Mantenimiento e infraestructura</t>
  </si>
  <si>
    <t>Negocios institucionales</t>
  </si>
  <si>
    <t>Oficina de administración documental</t>
  </si>
  <si>
    <t>Oficina de comunicaciones</t>
  </si>
  <si>
    <t>Oficina de internacionalización</t>
  </si>
  <si>
    <t>Ombudsperson</t>
  </si>
  <si>
    <t>Programa de estudios dirigidos</t>
  </si>
  <si>
    <t>Programa progresa fenicia</t>
  </si>
  <si>
    <t>Rectoría</t>
  </si>
  <si>
    <t>Secretaría general</t>
  </si>
  <si>
    <t>Seguridad y salud en el trabajo - SST</t>
  </si>
  <si>
    <t>Seguridad y servicios básicos</t>
  </si>
  <si>
    <t>Transformación digital</t>
  </si>
  <si>
    <t>Vicerrectoría académica</t>
  </si>
  <si>
    <t>Vicerrectoría administrativa y financiera</t>
  </si>
  <si>
    <t>Bloque Corcas</t>
  </si>
  <si>
    <t>Bloque LL</t>
  </si>
  <si>
    <t>Bloque N</t>
  </si>
  <si>
    <t>Piso 1 (exterior)</t>
  </si>
  <si>
    <t>Piso 2 (exterior)</t>
  </si>
  <si>
    <t>Zona verde</t>
  </si>
  <si>
    <t>Piso 1 (Frente Tienda Uniandes)</t>
  </si>
  <si>
    <t>Piso 7 (área del Bambú)</t>
  </si>
  <si>
    <t xml:space="preserve">           (Solo contamos con 12 paneles)         SI__     NO___                                                    </t>
  </si>
  <si>
    <t>Bloque Pu</t>
  </si>
  <si>
    <t>Patio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</si>
</sst>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_ ;\-#,##0\ "/>
  </numFmts>
  <fonts count="1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b/>
      <sz val="10"/>
      <color indexed="8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D9D9D9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/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wrapText="1"/>
    </xf>
    <xf numFmtId="0" fontId="4" fillId="2" borderId="0" xfId="0" applyFont="1" applyFill="1" applyAlignment="1">
      <alignment horizontal="center" wrapText="1"/>
    </xf>
    <xf numFmtId="165" fontId="3" fillId="0" borderId="0" xfId="2" applyNumberFormat="1" applyFont="1"/>
    <xf numFmtId="0" fontId="4" fillId="3" borderId="0" xfId="0" applyFont="1" applyFill="1" applyAlignment="1">
      <alignment horizontal="center" vertical="center" wrapText="1"/>
    </xf>
    <xf numFmtId="0" fontId="7" fillId="0" borderId="0" xfId="0" applyFont="1" applyBorder="1"/>
    <xf numFmtId="0" fontId="0" fillId="0" borderId="0" xfId="0" applyFont="1"/>
    <xf numFmtId="0" fontId="0" fillId="3" borderId="0" xfId="0" applyFont="1" applyFill="1"/>
    <xf numFmtId="0" fontId="0" fillId="0" borderId="0" xfId="0" applyFont="1" applyBorder="1"/>
    <xf numFmtId="0" fontId="0" fillId="0" borderId="1" xfId="0" applyFont="1" applyBorder="1"/>
    <xf numFmtId="0" fontId="0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/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5" borderId="0" xfId="0" applyFont="1" applyFill="1"/>
    <xf numFmtId="0" fontId="0" fillId="5" borderId="0" xfId="0" applyFont="1" applyFill="1"/>
    <xf numFmtId="0" fontId="6" fillId="0" borderId="4" xfId="0" applyFont="1" applyBorder="1" applyAlignment="1">
      <alignment horizont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0" fillId="3" borderId="5" xfId="0" applyFont="1" applyFill="1" applyBorder="1"/>
    <xf numFmtId="0" fontId="6" fillId="0" borderId="0" xfId="0" applyFont="1" applyAlignment="1">
      <alignment vertical="top"/>
    </xf>
    <xf numFmtId="0" fontId="7" fillId="0" borderId="6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/>
    <xf numFmtId="0" fontId="8" fillId="4" borderId="7" xfId="0" applyFont="1" applyFill="1" applyBorder="1" applyAlignment="1">
      <alignment horizontal="center" vertical="center" wrapText="1"/>
    </xf>
    <xf numFmtId="0" fontId="0" fillId="0" borderId="8" xfId="0" applyFont="1" applyBorder="1"/>
    <xf numFmtId="0" fontId="0" fillId="0" borderId="9" xfId="0" applyFont="1" applyBorder="1"/>
    <xf numFmtId="0" fontId="0" fillId="4" borderId="10" xfId="0" applyFont="1" applyFill="1" applyBorder="1" applyAlignment="1">
      <alignment horizontal="center"/>
    </xf>
    <xf numFmtId="0" fontId="0" fillId="4" borderId="11" xfId="0" applyFont="1" applyFill="1" applyBorder="1" applyAlignment="1">
      <alignment horizontal="center"/>
    </xf>
    <xf numFmtId="0" fontId="0" fillId="3" borderId="5" xfId="0" applyFill="1" applyBorder="1"/>
    <xf numFmtId="0" fontId="0" fillId="3" borderId="5" xfId="0" applyFill="1" applyBorder="1" applyAlignment="1">
      <alignment wrapText="1"/>
    </xf>
    <xf numFmtId="0" fontId="0" fillId="3" borderId="0" xfId="0" applyFont="1" applyFill="1" applyAlignment="1">
      <alignment horizontal="right"/>
    </xf>
    <xf numFmtId="0" fontId="9" fillId="0" borderId="0" xfId="0" applyFont="1" applyAlignment="1">
      <alignment horizontal="right" vertical="center"/>
    </xf>
    <xf numFmtId="0" fontId="0" fillId="0" borderId="8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5" xfId="0" applyFont="1" applyBorder="1" applyAlignment="1">
      <alignment horizontal="center"/>
    </xf>
    <xf numFmtId="0" fontId="5" fillId="0" borderId="5" xfId="1" applyBorder="1" applyAlignment="1">
      <alignment horizontal="center"/>
    </xf>
    <xf numFmtId="0" fontId="9" fillId="0" borderId="0" xfId="0" applyFont="1" applyAlignment="1">
      <alignment horizontal="right" vertical="center" wrapText="1"/>
    </xf>
    <xf numFmtId="0" fontId="6" fillId="0" borderId="5" xfId="0" applyFont="1" applyBorder="1"/>
    <xf numFmtId="0" fontId="0" fillId="6" borderId="14" xfId="0" applyFill="1" applyBorder="1"/>
    <xf numFmtId="0" fontId="10" fillId="0" borderId="0" xfId="0" applyFont="1" applyAlignment="1">
      <alignment vertical="center"/>
    </xf>
    <xf numFmtId="0" fontId="0" fillId="0" borderId="4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/>
    </xf>
    <xf numFmtId="0" fontId="0" fillId="0" borderId="0" xfId="0" applyFont="1" applyBorder="1" applyAlignment="1">
      <alignment horizontal="center" vertical="top" wrapText="1"/>
    </xf>
    <xf numFmtId="0" fontId="8" fillId="4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0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0" fillId="3" borderId="0" xfId="0" applyFont="1" applyFill="1" applyBorder="1"/>
    <xf numFmtId="0" fontId="6" fillId="5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13" fillId="8" borderId="5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0" fillId="8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0" fillId="3" borderId="36" xfId="0" applyFont="1" applyFill="1" applyBorder="1"/>
    <xf numFmtId="0" fontId="0" fillId="6" borderId="5" xfId="0" applyFill="1" applyBorder="1"/>
    <xf numFmtId="0" fontId="4" fillId="7" borderId="0" xfId="0" applyFont="1" applyFill="1" applyAlignment="1">
      <alignment horizontal="center" vertical="center"/>
    </xf>
    <xf numFmtId="0" fontId="6" fillId="4" borderId="13" xfId="0" applyFont="1" applyFill="1" applyBorder="1" applyAlignment="1">
      <alignment horizontal="left"/>
    </xf>
    <xf numFmtId="0" fontId="6" fillId="4" borderId="10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0" fillId="0" borderId="24" xfId="0" applyFont="1" applyBorder="1" applyAlignment="1">
      <alignment horizontal="center" vertical="top" wrapText="1"/>
    </xf>
    <xf numFmtId="0" fontId="0" fillId="0" borderId="25" xfId="0" applyFont="1" applyBorder="1" applyAlignment="1">
      <alignment horizontal="center" vertical="top" wrapText="1"/>
    </xf>
    <xf numFmtId="0" fontId="0" fillId="0" borderId="26" xfId="0" applyFont="1" applyBorder="1" applyAlignment="1">
      <alignment horizontal="center" vertical="top" wrapText="1"/>
    </xf>
    <xf numFmtId="0" fontId="0" fillId="0" borderId="27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28" xfId="0" applyFont="1" applyBorder="1" applyAlignment="1">
      <alignment horizontal="center" vertical="top" wrapText="1"/>
    </xf>
    <xf numFmtId="0" fontId="0" fillId="0" borderId="29" xfId="0" applyFont="1" applyBorder="1" applyAlignment="1">
      <alignment horizontal="center" vertical="top" wrapText="1"/>
    </xf>
    <xf numFmtId="0" fontId="0" fillId="0" borderId="30" xfId="0" applyFont="1" applyBorder="1" applyAlignment="1">
      <alignment horizontal="center" vertical="top" wrapText="1"/>
    </xf>
    <xf numFmtId="0" fontId="0" fillId="0" borderId="31" xfId="0" applyFont="1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32" xfId="0" applyFont="1" applyBorder="1" applyAlignment="1">
      <alignment horizontal="center" vertical="top" wrapText="1"/>
    </xf>
    <xf numFmtId="0" fontId="0" fillId="0" borderId="33" xfId="0" applyFont="1" applyBorder="1" applyAlignment="1">
      <alignment horizontal="center" vertical="top" wrapText="1"/>
    </xf>
    <xf numFmtId="0" fontId="0" fillId="0" borderId="34" xfId="0" applyFont="1" applyBorder="1" applyAlignment="1">
      <alignment horizontal="center" vertical="top" wrapText="1"/>
    </xf>
    <xf numFmtId="0" fontId="6" fillId="4" borderId="11" xfId="0" applyFont="1" applyFill="1" applyBorder="1" applyAlignment="1">
      <alignment horizontal="left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wrapText="1"/>
    </xf>
    <xf numFmtId="0" fontId="0" fillId="3" borderId="15" xfId="0" applyFont="1" applyFill="1" applyBorder="1" applyAlignment="1">
      <alignment horizontal="center" wrapText="1"/>
    </xf>
    <xf numFmtId="0" fontId="0" fillId="3" borderId="35" xfId="0" applyFont="1" applyFill="1" applyBorder="1" applyAlignment="1">
      <alignment horizontal="center" wrapText="1"/>
    </xf>
    <xf numFmtId="0" fontId="0" fillId="3" borderId="32" xfId="0" applyFont="1" applyFill="1" applyBorder="1" applyAlignment="1">
      <alignment horizontal="center" wrapText="1"/>
    </xf>
  </cellXfs>
  <cellStyles count="4">
    <cellStyle name="Hipervínculo" xfId="1" builtinId="8"/>
    <cellStyle name="Millares" xfId="2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92</xdr:row>
      <xdr:rowOff>9524</xdr:rowOff>
    </xdr:from>
    <xdr:to>
      <xdr:col>5</xdr:col>
      <xdr:colOff>0</xdr:colOff>
      <xdr:row>102</xdr:row>
      <xdr:rowOff>304800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ED3C2EAE-754D-4A2C-8B3A-08FF41366ECC}"/>
            </a:ext>
          </a:extLst>
        </xdr:cNvPr>
        <xdr:cNvSpPr txBox="1"/>
      </xdr:nvSpPr>
      <xdr:spPr>
        <a:xfrm>
          <a:off x="228600" y="15459074"/>
          <a:ext cx="8077200" cy="2543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s-CO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Estimado usuario:</a:t>
          </a:r>
          <a:r>
            <a:rPr lang="es-CO">
              <a:latin typeface="+mn-lt"/>
            </a:rPr>
            <a:t> </a:t>
          </a:r>
          <a:r>
            <a:rPr lang="es-CO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r>
            <a:rPr lang="es-CO">
              <a:latin typeface="+mn-lt"/>
            </a:rPr>
            <a:t> </a:t>
          </a:r>
          <a:r>
            <a:rPr lang="es-CO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Tenga en cuenta que al firmar este formato se hace responsable de cumplir cabalmente con las normas estipuladas para utilizar las</a:t>
          </a:r>
          <a:r>
            <a:rPr lang="es-CO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áreas comunes</a:t>
          </a:r>
          <a:r>
            <a:rPr lang="es-CO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de la Universidad, las cuales son:</a:t>
          </a:r>
          <a:r>
            <a:rPr lang="es-CO">
              <a:latin typeface="+mn-lt"/>
            </a:rPr>
            <a:t> </a:t>
          </a:r>
        </a:p>
        <a:p>
          <a:pPr algn="l"/>
          <a:endParaRPr lang="es-CO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O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- El espacio solicitado no puede interferir con las áreas de circulación y evacuación.</a:t>
          </a:r>
          <a:r>
            <a:rPr lang="es-CO">
              <a:latin typeface="+mn-lt"/>
            </a:rPr>
            <a:t> </a:t>
          </a:r>
          <a:r>
            <a:rPr lang="es-CO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pPr algn="l"/>
          <a:r>
            <a:rPr lang="es-CO" sz="1100" b="0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- No se  permite  venta de  comida </a:t>
          </a:r>
          <a:r>
            <a:rPr lang="es-CO" sz="11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o de cualquier otro</a:t>
          </a:r>
          <a:r>
            <a:rPr lang="es-CO" sz="1100" b="0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elemento.</a:t>
          </a:r>
          <a:endParaRPr lang="es-CO">
            <a:solidFill>
              <a:sysClr val="windowText" lastClr="000000"/>
            </a:solidFill>
            <a:latin typeface="+mn-lt"/>
          </a:endParaRPr>
        </a:p>
        <a:p>
          <a:pPr algn="l"/>
          <a:r>
            <a:rPr lang="es-CO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- No se permite contaminación visual.</a:t>
          </a:r>
        </a:p>
        <a:p>
          <a:pPr algn="l"/>
          <a:r>
            <a:rPr lang="es-CO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No se ha autoriza el recaudo de dineros.</a:t>
          </a:r>
        </a:p>
        <a:p>
          <a:pPr algn="l"/>
          <a:r>
            <a:rPr lang="es-CO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- No se  autoriza utilizar equipos de sonido que produzcan contaminación auditiva e</a:t>
          </a:r>
          <a:r>
            <a:rPr lang="es-CO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interrumpa las actividades en lugares cercanos.</a:t>
          </a:r>
          <a:endParaRPr lang="es-CO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O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- Se prohíbe realizar cualquier tipo de cambio locativo en el espacio reservado (Clavar puntillas o similares, pintar pisos, paredes, pegar cintas fuertes, etc.)</a:t>
          </a:r>
          <a:r>
            <a:rPr lang="es-CO">
              <a:latin typeface="+mn-lt"/>
            </a:rPr>
            <a:t> </a:t>
          </a:r>
          <a:r>
            <a:rPr lang="es-CO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O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- Se debe  entregar el  espacio reservado en  perfectas condiciones.</a:t>
          </a:r>
          <a:r>
            <a:rPr lang="es-CO">
              <a:latin typeface="+mn-lt"/>
            </a:rPr>
            <a:t> </a:t>
          </a:r>
          <a:r>
            <a:rPr lang="es-CO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O">
              <a:latin typeface="+mn-lt"/>
            </a:rPr>
            <a:t> </a:t>
          </a:r>
          <a:r>
            <a:rPr lang="es-CO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NOTA: </a:t>
          </a:r>
          <a:r>
            <a:rPr lang="es-CO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En  caso de presentarse  daños  en el  espacio reservado, se evaluará el costo del mismo y será cobrado a la decanatura, área y/o persona responsable de la solicitud del espacio público. </a:t>
          </a:r>
          <a:r>
            <a:rPr lang="es-CO">
              <a:latin typeface="+mn-lt"/>
            </a:rPr>
            <a:t> </a:t>
          </a:r>
          <a:r>
            <a:rPr lang="es-CO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r>
            <a:rPr lang="es-CO"/>
            <a:t> </a:t>
          </a:r>
          <a:endParaRPr lang="es-CO" sz="1100"/>
        </a:p>
      </xdr:txBody>
    </xdr:sp>
    <xdr:clientData/>
  </xdr:twoCellAnchor>
  <xdr:twoCellAnchor>
    <xdr:from>
      <xdr:col>1</xdr:col>
      <xdr:colOff>2819400</xdr:colOff>
      <xdr:row>103</xdr:row>
      <xdr:rowOff>38101</xdr:rowOff>
    </xdr:from>
    <xdr:to>
      <xdr:col>3</xdr:col>
      <xdr:colOff>171450</xdr:colOff>
      <xdr:row>103</xdr:row>
      <xdr:rowOff>495301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8B715E2E-22AB-4DEB-98DB-A4F051E4FA8D}"/>
            </a:ext>
          </a:extLst>
        </xdr:cNvPr>
        <xdr:cNvSpPr txBox="1"/>
      </xdr:nvSpPr>
      <xdr:spPr>
        <a:xfrm>
          <a:off x="2952750" y="18173701"/>
          <a:ext cx="27051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</a:t>
          </a:r>
        </a:p>
        <a:p>
          <a:pPr algn="ctr"/>
          <a:r>
            <a:rPr lang="es-CO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FIRMA DEL</a:t>
          </a:r>
          <a:r>
            <a:rPr lang="es-CO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SOLICITANTE</a:t>
          </a:r>
          <a:endParaRPr lang="es-CO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800100</xdr:colOff>
      <xdr:row>87</xdr:row>
      <xdr:rowOff>9524</xdr:rowOff>
    </xdr:from>
    <xdr:to>
      <xdr:col>4</xdr:col>
      <xdr:colOff>1590675</xdr:colOff>
      <xdr:row>89</xdr:row>
      <xdr:rowOff>361950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B686AE3C-4F7C-49F1-B110-4B84290B5072}"/>
            </a:ext>
          </a:extLst>
        </xdr:cNvPr>
        <xdr:cNvSpPr txBox="1"/>
      </xdr:nvSpPr>
      <xdr:spPr>
        <a:xfrm>
          <a:off x="4972050" y="13258799"/>
          <a:ext cx="3133725" cy="733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</a:t>
          </a:r>
        </a:p>
        <a:p>
          <a:pPr algn="ctr"/>
          <a:r>
            <a:rPr lang="es-CO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FIRMA DE PROFESOR</a:t>
          </a:r>
          <a:endParaRPr lang="es-CO"/>
        </a:p>
      </xdr:txBody>
    </xdr:sp>
    <xdr:clientData/>
  </xdr:twoCellAnchor>
  <xdr:twoCellAnchor>
    <xdr:from>
      <xdr:col>1</xdr:col>
      <xdr:colOff>9522</xdr:colOff>
      <xdr:row>47</xdr:row>
      <xdr:rowOff>171450</xdr:rowOff>
    </xdr:from>
    <xdr:to>
      <xdr:col>1</xdr:col>
      <xdr:colOff>1971675</xdr:colOff>
      <xdr:row>51</xdr:row>
      <xdr:rowOff>95250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2D58E407-FA65-4354-ADB9-E04C71BB7CBE}"/>
            </a:ext>
          </a:extLst>
        </xdr:cNvPr>
        <xdr:cNvSpPr txBox="1"/>
      </xdr:nvSpPr>
      <xdr:spPr>
        <a:xfrm>
          <a:off x="142872" y="7496175"/>
          <a:ext cx="1962153" cy="68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JE155"/>
  <sheetViews>
    <sheetView showGridLines="0" tabSelected="1" showRuler="0" zoomScale="80" zoomScaleNormal="80" zoomScaleSheetLayoutView="100" workbookViewId="0">
      <selection activeCell="G35" sqref="G35"/>
    </sheetView>
  </sheetViews>
  <sheetFormatPr baseColWidth="10" defaultColWidth="11.42578125" defaultRowHeight="15" zeroHeight="1" x14ac:dyDescent="0.25"/>
  <cols>
    <col min="1" max="1" width="2" style="7" customWidth="1"/>
    <col min="2" max="2" width="62.5703125" style="6" customWidth="1"/>
    <col min="3" max="3" width="21.42578125" style="6" customWidth="1"/>
    <col min="4" max="4" width="20.7109375" style="6" customWidth="1"/>
    <col min="5" max="5" width="24.140625" style="6" customWidth="1"/>
    <col min="6" max="6" width="1.85546875" style="6" customWidth="1"/>
    <col min="7" max="7" width="24.140625" style="6" customWidth="1"/>
    <col min="8" max="8" width="22.28515625" style="6" customWidth="1"/>
    <col min="9" max="9" width="13" style="6" customWidth="1"/>
    <col min="10" max="10" width="17.28515625" style="7" customWidth="1"/>
    <col min="11" max="11" width="69.42578125" style="7" bestFit="1" customWidth="1"/>
    <col min="12" max="12" width="47.140625" style="7" customWidth="1"/>
    <col min="13" max="13" width="25.28515625" style="7" customWidth="1"/>
    <col min="14" max="23" width="13.7109375" style="7" customWidth="1"/>
    <col min="24" max="24" width="16.7109375" style="7" bestFit="1" customWidth="1"/>
    <col min="25" max="25" width="21.28515625" style="7" bestFit="1" customWidth="1"/>
    <col min="26" max="26" width="27.28515625" style="7" bestFit="1" customWidth="1"/>
    <col min="27" max="28" width="13.7109375" style="7" customWidth="1"/>
    <col min="29" max="29" width="22.42578125" style="7" customWidth="1"/>
    <col min="30" max="30" width="16.7109375" style="7" bestFit="1" customWidth="1"/>
    <col min="31" max="31" width="11.28515625" style="7" bestFit="1" customWidth="1"/>
    <col min="32" max="32" width="9.85546875" style="7" bestFit="1" customWidth="1"/>
    <col min="33" max="33" width="19.28515625" style="7" bestFit="1" customWidth="1"/>
    <col min="34" max="34" width="16.7109375" style="7" bestFit="1" customWidth="1"/>
    <col min="35" max="35" width="24.28515625" style="7" bestFit="1" customWidth="1"/>
    <col min="36" max="36" width="16.7109375" style="7" bestFit="1" customWidth="1"/>
    <col min="37" max="37" width="17.140625" style="7" bestFit="1" customWidth="1"/>
    <col min="38" max="38" width="16.7109375" style="7" bestFit="1" customWidth="1"/>
    <col min="39" max="39" width="10" style="7" bestFit="1" customWidth="1"/>
    <col min="40" max="40" width="9.85546875" style="7" bestFit="1" customWidth="1"/>
    <col min="41" max="41" width="10.28515625" style="7" bestFit="1" customWidth="1"/>
    <col min="42" max="42" width="22.42578125" style="7" bestFit="1" customWidth="1"/>
    <col min="43" max="43" width="27.7109375" style="7" bestFit="1" customWidth="1"/>
    <col min="44" max="44" width="11.5703125" style="7" bestFit="1" customWidth="1"/>
    <col min="45" max="45" width="16.42578125" style="7" bestFit="1" customWidth="1"/>
    <col min="46" max="46" width="21.7109375" style="7" customWidth="1"/>
    <col min="47" max="47" width="19.42578125" style="7" bestFit="1" customWidth="1"/>
    <col min="48" max="48" width="19.42578125" style="7" customWidth="1"/>
    <col min="49" max="49" width="19.42578125" style="7" bestFit="1" customWidth="1"/>
    <col min="50" max="50" width="18.42578125" style="7" bestFit="1" customWidth="1"/>
    <col min="51" max="51" width="16.28515625" style="7" customWidth="1"/>
    <col min="52" max="52" width="21.28515625" style="7" bestFit="1" customWidth="1"/>
    <col min="53" max="53" width="31" style="7" bestFit="1" customWidth="1"/>
    <col min="54" max="54" width="9.85546875" style="7" bestFit="1" customWidth="1"/>
    <col min="55" max="55" width="23.5703125" style="7" bestFit="1" customWidth="1"/>
    <col min="56" max="57" width="10.85546875" style="7" bestFit="1" customWidth="1"/>
    <col min="58" max="58" width="10.28515625" style="7" bestFit="1" customWidth="1"/>
    <col min="59" max="59" width="18.42578125" style="7" bestFit="1" customWidth="1"/>
    <col min="60" max="60" width="11.5703125" style="7" bestFit="1" customWidth="1"/>
    <col min="61" max="61" width="20.85546875" style="7" bestFit="1" customWidth="1"/>
    <col min="62" max="63" width="9.85546875" style="7" bestFit="1" customWidth="1"/>
    <col min="64" max="70" width="11.42578125" style="7" customWidth="1"/>
    <col min="71" max="16384" width="11.42578125" style="7"/>
  </cols>
  <sheetData>
    <row r="1" spans="2:67" x14ac:dyDescent="0.25"/>
    <row r="2" spans="2:67" x14ac:dyDescent="0.25">
      <c r="B2" s="101" t="s">
        <v>161</v>
      </c>
      <c r="C2" s="102"/>
      <c r="D2" s="102"/>
      <c r="E2" s="102"/>
      <c r="F2" s="16"/>
      <c r="G2" s="16"/>
      <c r="H2" s="16"/>
      <c r="I2" s="17"/>
      <c r="J2" s="17"/>
      <c r="X2" s="7">
        <v>1</v>
      </c>
      <c r="Y2" s="7">
        <v>2</v>
      </c>
      <c r="Z2" s="7">
        <v>3</v>
      </c>
      <c r="AA2" s="7">
        <v>4</v>
      </c>
      <c r="AC2" s="7">
        <v>5</v>
      </c>
      <c r="AD2" s="7">
        <v>7</v>
      </c>
      <c r="AE2" s="7">
        <v>8</v>
      </c>
      <c r="AF2" s="7">
        <v>9</v>
      </c>
      <c r="AG2" s="7">
        <v>10</v>
      </c>
      <c r="AH2" s="7">
        <v>11</v>
      </c>
      <c r="AI2" s="7">
        <v>12</v>
      </c>
      <c r="AJ2" s="7">
        <v>13</v>
      </c>
      <c r="AK2" s="7">
        <v>14</v>
      </c>
      <c r="AL2" s="7">
        <v>15</v>
      </c>
      <c r="AM2" s="7">
        <v>17</v>
      </c>
      <c r="AN2" s="7">
        <v>18</v>
      </c>
      <c r="AP2" s="7">
        <v>19</v>
      </c>
      <c r="AQ2" s="7">
        <v>20</v>
      </c>
      <c r="AR2" s="7">
        <v>21</v>
      </c>
      <c r="AT2" s="7">
        <v>23</v>
      </c>
      <c r="AU2" s="7">
        <v>24</v>
      </c>
      <c r="AW2" s="7">
        <v>25</v>
      </c>
      <c r="AX2" s="7">
        <v>26</v>
      </c>
      <c r="AY2" s="7">
        <v>27</v>
      </c>
      <c r="AZ2" s="7">
        <v>28</v>
      </c>
      <c r="BA2" s="7">
        <v>29</v>
      </c>
      <c r="BB2" s="7">
        <v>30</v>
      </c>
      <c r="BD2" s="7">
        <v>31</v>
      </c>
      <c r="BE2" s="7">
        <v>32</v>
      </c>
      <c r="BF2" s="7">
        <v>33</v>
      </c>
      <c r="BG2" s="7">
        <v>34</v>
      </c>
      <c r="BH2" s="7">
        <v>35</v>
      </c>
      <c r="BI2" s="7">
        <v>36</v>
      </c>
      <c r="BJ2" s="7">
        <v>37</v>
      </c>
      <c r="BK2" s="7">
        <v>38</v>
      </c>
    </row>
    <row r="3" spans="2:67" ht="20.25" customHeight="1" thickBot="1" x14ac:dyDescent="0.3">
      <c r="B3" s="102"/>
      <c r="C3" s="102"/>
      <c r="D3" s="102"/>
      <c r="E3" s="102"/>
      <c r="F3" s="16"/>
      <c r="G3" s="16"/>
      <c r="H3" s="16"/>
      <c r="I3" s="17"/>
      <c r="J3" s="17"/>
    </row>
    <row r="4" spans="2:67" ht="15" customHeight="1" thickBot="1" x14ac:dyDescent="0.3">
      <c r="E4" s="22" t="s">
        <v>0</v>
      </c>
      <c r="K4" s="63" t="s">
        <v>1</v>
      </c>
      <c r="M4" s="62"/>
      <c r="X4" s="37" t="s">
        <v>195</v>
      </c>
      <c r="Y4" s="37" t="s">
        <v>2</v>
      </c>
      <c r="Z4" s="37" t="s">
        <v>3</v>
      </c>
      <c r="AA4" s="37" t="s">
        <v>295</v>
      </c>
      <c r="AB4" s="38" t="s">
        <v>186</v>
      </c>
      <c r="AC4" s="37" t="s">
        <v>196</v>
      </c>
      <c r="AD4" s="37" t="s">
        <v>5</v>
      </c>
      <c r="AE4" s="37" t="s">
        <v>6</v>
      </c>
      <c r="AF4" s="37" t="s">
        <v>7</v>
      </c>
      <c r="AG4" s="37" t="s">
        <v>8</v>
      </c>
      <c r="AH4" s="37" t="s">
        <v>9</v>
      </c>
      <c r="AI4" s="37" t="s">
        <v>10</v>
      </c>
      <c r="AJ4" s="37" t="s">
        <v>11</v>
      </c>
      <c r="AK4" s="37" t="s">
        <v>12</v>
      </c>
      <c r="AL4" s="37" t="s">
        <v>13</v>
      </c>
      <c r="AM4" s="37" t="s">
        <v>15</v>
      </c>
      <c r="AN4" s="37" t="s">
        <v>16</v>
      </c>
      <c r="AO4" s="37" t="s">
        <v>138</v>
      </c>
      <c r="AP4" s="37" t="s">
        <v>193</v>
      </c>
      <c r="AQ4" s="37" t="s">
        <v>192</v>
      </c>
      <c r="AR4" s="37" t="s">
        <v>19</v>
      </c>
      <c r="AS4" s="37" t="s">
        <v>297</v>
      </c>
      <c r="AT4" s="38" t="s">
        <v>20</v>
      </c>
      <c r="AU4" s="38" t="s">
        <v>173</v>
      </c>
      <c r="AV4" s="38" t="s">
        <v>304</v>
      </c>
      <c r="AW4" s="38" t="s">
        <v>21</v>
      </c>
      <c r="AX4" s="37" t="s">
        <v>22</v>
      </c>
      <c r="AY4" s="37" t="s">
        <v>178</v>
      </c>
      <c r="AZ4" s="37" t="s">
        <v>167</v>
      </c>
      <c r="BA4" s="26" t="s">
        <v>197</v>
      </c>
      <c r="BB4" s="37" t="s">
        <v>23</v>
      </c>
      <c r="BC4" s="37" t="s">
        <v>194</v>
      </c>
      <c r="BD4" s="37" t="s">
        <v>24</v>
      </c>
      <c r="BE4" s="37" t="s">
        <v>25</v>
      </c>
      <c r="BF4" s="37" t="s">
        <v>26</v>
      </c>
      <c r="BG4" s="37" t="s">
        <v>27</v>
      </c>
      <c r="BH4" s="37" t="s">
        <v>28</v>
      </c>
      <c r="BI4" s="37" t="s">
        <v>198</v>
      </c>
      <c r="BJ4" s="37" t="s">
        <v>30</v>
      </c>
      <c r="BK4" s="37" t="s">
        <v>31</v>
      </c>
      <c r="BL4" s="26"/>
      <c r="BM4" s="26"/>
      <c r="BN4" s="26"/>
      <c r="BO4" s="26"/>
    </row>
    <row r="5" spans="2:67" ht="15" customHeight="1" x14ac:dyDescent="0.25">
      <c r="E5" s="58" t="s">
        <v>98</v>
      </c>
      <c r="K5" s="26" t="s">
        <v>32</v>
      </c>
      <c r="M5" s="66" t="s">
        <v>33</v>
      </c>
      <c r="N5" s="66" t="s">
        <v>34</v>
      </c>
      <c r="O5" s="66" t="s">
        <v>34</v>
      </c>
      <c r="P5" s="66" t="s">
        <v>34</v>
      </c>
      <c r="Q5" s="66" t="s">
        <v>34</v>
      </c>
      <c r="R5" s="66" t="s">
        <v>34</v>
      </c>
      <c r="S5" s="66" t="s">
        <v>34</v>
      </c>
      <c r="T5" s="66" t="s">
        <v>34</v>
      </c>
      <c r="U5" s="66" t="s">
        <v>34</v>
      </c>
      <c r="V5" s="66" t="s">
        <v>34</v>
      </c>
      <c r="W5" s="66" t="s">
        <v>34</v>
      </c>
      <c r="X5" s="37" t="s">
        <v>35</v>
      </c>
      <c r="Y5" s="37" t="s">
        <v>135</v>
      </c>
      <c r="Z5" s="37" t="s">
        <v>179</v>
      </c>
      <c r="AA5" s="37" t="s">
        <v>35</v>
      </c>
      <c r="AB5" s="38" t="s">
        <v>53</v>
      </c>
      <c r="AC5" s="37" t="s">
        <v>35</v>
      </c>
      <c r="AD5" s="37" t="s">
        <v>35</v>
      </c>
      <c r="AE5" s="37" t="s">
        <v>53</v>
      </c>
      <c r="AF5" s="37" t="s">
        <v>35</v>
      </c>
      <c r="AG5" s="37" t="s">
        <v>35</v>
      </c>
      <c r="AH5" s="37" t="s">
        <v>35</v>
      </c>
      <c r="AI5" s="37" t="s">
        <v>35</v>
      </c>
      <c r="AJ5" s="37" t="s">
        <v>35</v>
      </c>
      <c r="AK5" s="37" t="s">
        <v>35</v>
      </c>
      <c r="AL5" s="37" t="s">
        <v>35</v>
      </c>
      <c r="AM5" s="37" t="s">
        <v>35</v>
      </c>
      <c r="AN5" s="37" t="s">
        <v>35</v>
      </c>
      <c r="AO5" s="37" t="s">
        <v>35</v>
      </c>
      <c r="AP5" s="37" t="s">
        <v>184</v>
      </c>
      <c r="AQ5" s="37" t="s">
        <v>36</v>
      </c>
      <c r="AR5" s="37" t="s">
        <v>35</v>
      </c>
      <c r="AS5" s="37" t="s">
        <v>298</v>
      </c>
      <c r="AT5" s="37" t="s">
        <v>35</v>
      </c>
      <c r="AU5" s="37" t="s">
        <v>35</v>
      </c>
      <c r="AV5" s="37" t="s">
        <v>35</v>
      </c>
      <c r="AW5" s="37" t="s">
        <v>35</v>
      </c>
      <c r="AX5" s="37" t="s">
        <v>35</v>
      </c>
      <c r="AY5" s="37" t="s">
        <v>53</v>
      </c>
      <c r="AZ5" s="37" t="s">
        <v>168</v>
      </c>
      <c r="BA5" s="26" t="s">
        <v>151</v>
      </c>
      <c r="BB5" s="37" t="s">
        <v>35</v>
      </c>
      <c r="BC5" s="37" t="s">
        <v>35</v>
      </c>
      <c r="BD5" s="37" t="s">
        <v>37</v>
      </c>
      <c r="BE5" s="37" t="s">
        <v>35</v>
      </c>
      <c r="BF5" s="37" t="s">
        <v>35</v>
      </c>
      <c r="BG5" s="37" t="s">
        <v>35</v>
      </c>
      <c r="BH5" s="37" t="s">
        <v>35</v>
      </c>
      <c r="BI5" s="37" t="s">
        <v>35</v>
      </c>
      <c r="BJ5" s="37" t="s">
        <v>35</v>
      </c>
      <c r="BK5" s="37" t="s">
        <v>35</v>
      </c>
      <c r="BL5" s="26"/>
      <c r="BM5" s="26"/>
      <c r="BN5" s="26"/>
      <c r="BO5" s="26"/>
    </row>
    <row r="6" spans="2:67" x14ac:dyDescent="0.25">
      <c r="D6" s="7"/>
      <c r="I6" s="7"/>
      <c r="K6" s="26" t="s">
        <v>38</v>
      </c>
      <c r="L6" s="39">
        <v>1</v>
      </c>
      <c r="M6" s="37" t="s">
        <v>195</v>
      </c>
      <c r="N6" s="47" t="e">
        <f>IF(HLOOKUP($B$35,$X$4:$BO$28,2,FALSE)=0,"",HLOOKUP($B$35,$X$4:$BO$28,2,FALSE))</f>
        <v>#N/A</v>
      </c>
      <c r="O6" s="47" t="e">
        <f>IF(HLOOKUP($B$36,$X$4:$BO$28,2,FALSE)=0,"",HLOOKUP($B$36,$X$4:$BO$28,2,FALSE))</f>
        <v>#N/A</v>
      </c>
      <c r="P6" s="47" t="e">
        <f>IF(HLOOKUP($B$37,$X$4:$BO$28,2,FALSE)=0,"",HLOOKUP($B$37,$X$4:$BO$28,2,FALSE))</f>
        <v>#N/A</v>
      </c>
      <c r="Q6" s="47" t="e">
        <f>IF(HLOOKUP($B$38,$X$4:$BO$28,2,FALSE)=0,"",HLOOKUP($B$38,$X$4:$BO$28,2,FALSE))</f>
        <v>#N/A</v>
      </c>
      <c r="R6" s="47" t="e">
        <f>IF(HLOOKUP($B$39,$X$4:$BO$28,2,FALSE)=0,"",HLOOKUP($B$39,$X$4:$BO$28,2,FALSE))</f>
        <v>#N/A</v>
      </c>
      <c r="S6" s="47" t="e">
        <f>IF(HLOOKUP($B$40,$X$4:$BO$28,2,FALSE)=0,"",HLOOKUP($B$40,$X$4:$BO$28,2,FALSE))</f>
        <v>#N/A</v>
      </c>
      <c r="T6" s="47" t="e">
        <f>IF(HLOOKUP($B$41,$X$4:$BO$28,2,FALSE)=0,"",HLOOKUP($B$41,$X$4:$BO$28,2,FALSE))</f>
        <v>#N/A</v>
      </c>
      <c r="U6" s="47" t="e">
        <f>IF(HLOOKUP($B$42,$X$4:$BO$28,2,FALSE)=0,"",HLOOKUP($B$42,$X$4:$BO$28,2,FALSE))</f>
        <v>#N/A</v>
      </c>
      <c r="V6" s="47" t="e">
        <f>IF(HLOOKUP($B$43,$X$4:$BO$28,2,FALSE)=0,"",HLOOKUP($B$43,$X$4:$BO$28,2,FALSE))</f>
        <v>#N/A</v>
      </c>
      <c r="W6" s="47" t="e">
        <f>IF(HLOOKUP($B$44,$X$4:$BO$28,2,FALSE)=0,"",HLOOKUP($B$44,$X$4:$BO$28,2,FALSE))</f>
        <v>#N/A</v>
      </c>
      <c r="X6" s="37" t="s">
        <v>39</v>
      </c>
      <c r="Y6" s="37" t="s">
        <v>39</v>
      </c>
      <c r="Z6" s="37" t="s">
        <v>39</v>
      </c>
      <c r="AA6" s="37" t="s">
        <v>39</v>
      </c>
      <c r="AB6" s="26" t="s">
        <v>177</v>
      </c>
      <c r="AC6" s="37" t="s">
        <v>39</v>
      </c>
      <c r="AD6" s="26" t="s">
        <v>40</v>
      </c>
      <c r="AE6" s="37"/>
      <c r="AF6" s="37"/>
      <c r="AG6" s="37" t="s">
        <v>39</v>
      </c>
      <c r="AH6" s="37" t="s">
        <v>39</v>
      </c>
      <c r="AI6" s="37" t="s">
        <v>39</v>
      </c>
      <c r="AJ6" s="37" t="s">
        <v>39</v>
      </c>
      <c r="AK6" s="37" t="s">
        <v>39</v>
      </c>
      <c r="AL6" s="37" t="s">
        <v>39</v>
      </c>
      <c r="AM6" s="37" t="s">
        <v>39</v>
      </c>
      <c r="AN6" s="37" t="s">
        <v>39</v>
      </c>
      <c r="AO6" s="37" t="s">
        <v>53</v>
      </c>
      <c r="AP6" s="37" t="s">
        <v>39</v>
      </c>
      <c r="AQ6" s="37" t="s">
        <v>35</v>
      </c>
      <c r="AR6" s="37" t="s">
        <v>39</v>
      </c>
      <c r="AS6" s="37" t="s">
        <v>299</v>
      </c>
      <c r="AT6" s="37" t="s">
        <v>39</v>
      </c>
      <c r="AU6" s="37" t="s">
        <v>39</v>
      </c>
      <c r="AV6" s="37" t="s">
        <v>305</v>
      </c>
      <c r="AW6" s="37" t="s">
        <v>39</v>
      </c>
      <c r="AX6" s="37" t="s">
        <v>39</v>
      </c>
      <c r="AY6" s="37" t="s">
        <v>146</v>
      </c>
      <c r="AZ6" s="37" t="s">
        <v>169</v>
      </c>
      <c r="BA6" s="26" t="s">
        <v>36</v>
      </c>
      <c r="BB6" s="37" t="s">
        <v>39</v>
      </c>
      <c r="BC6" s="26" t="s">
        <v>39</v>
      </c>
      <c r="BD6" s="37" t="s">
        <v>35</v>
      </c>
      <c r="BE6" s="37" t="s">
        <v>39</v>
      </c>
      <c r="BF6" s="37" t="s">
        <v>39</v>
      </c>
      <c r="BG6" s="37" t="s">
        <v>39</v>
      </c>
      <c r="BH6" s="37" t="s">
        <v>41</v>
      </c>
      <c r="BI6" s="37" t="s">
        <v>39</v>
      </c>
      <c r="BJ6" s="26"/>
      <c r="BK6" s="37" t="s">
        <v>39</v>
      </c>
      <c r="BL6" s="26"/>
      <c r="BM6" s="26"/>
      <c r="BN6" s="26"/>
      <c r="BO6" s="26"/>
    </row>
    <row r="7" spans="2:67" ht="15.75" x14ac:dyDescent="0.25">
      <c r="B7" s="73" t="s">
        <v>42</v>
      </c>
      <c r="C7" s="73"/>
      <c r="D7" s="73"/>
      <c r="E7" s="73"/>
      <c r="K7" s="26" t="s">
        <v>43</v>
      </c>
      <c r="L7" s="40">
        <v>2</v>
      </c>
      <c r="M7" s="37" t="s">
        <v>2</v>
      </c>
      <c r="N7" s="47" t="e">
        <f>IF(HLOOKUP($B$35,$X$4:$BO$28,3,FALSE)=0,"",HLOOKUP($B$35,$X$4:$BO$28,3,FALSE))</f>
        <v>#N/A</v>
      </c>
      <c r="O7" s="47" t="e">
        <f>IF(HLOOKUP($B$36,$X$4:$BO$28,3,FALSE)=0,"",HLOOKUP($B$36,$X$4:$BO$28,3,FALSE))</f>
        <v>#N/A</v>
      </c>
      <c r="P7" s="47" t="e">
        <f>IF(HLOOKUP($B$37,$X$4:$BO$28,3,FALSE)=0,"",HLOOKUP($B$37,$X$4:$BO$28,3,FALSE))</f>
        <v>#N/A</v>
      </c>
      <c r="Q7" s="47" t="e">
        <f>IF(HLOOKUP($B$38,$X$4:$BO$28,3,FALSE)=0,"",HLOOKUP($B$38,$X$4:$BO$28,3,FALSE))</f>
        <v>#N/A</v>
      </c>
      <c r="R7" s="47" t="e">
        <f>IF(HLOOKUP($B$39,$X$4:$BO$28,3,FALSE)=0,"",HLOOKUP($B$39,$X$4:$BO$28,3,FALSE))</f>
        <v>#N/A</v>
      </c>
      <c r="S7" s="47" t="e">
        <f>IF(HLOOKUP($B$40,$X$4:$BO$28,3,FALSE)=0,"",HLOOKUP($B$40,$X$4:$BO$28,3,FALSE))</f>
        <v>#N/A</v>
      </c>
      <c r="T7" s="47" t="e">
        <f>IF(HLOOKUP($B$41,$X$4:$BO$28,3,FALSE)=0,"",HLOOKUP($B$41,$X$4:$BO$28,3,FALSE))</f>
        <v>#N/A</v>
      </c>
      <c r="U7" s="47" t="e">
        <f>IF(HLOOKUP($B$42,$X$4:$BO$28,3,FALSE)=0,"",HLOOKUP($B$42,$X$4:$BO$28,3,FALSE))</f>
        <v>#N/A</v>
      </c>
      <c r="V7" s="47" t="e">
        <f>IF(HLOOKUP($B$43,$X$4:$BO$28,3,FALSE)=0,"",HLOOKUP($B$43,$X$4:$BO$28,3,FALSE))</f>
        <v>#N/A</v>
      </c>
      <c r="W7" s="47" t="e">
        <f>IF(HLOOKUP($B$44,$X$4:$BO$28,3,FALSE)=0,"",HLOOKUP($B$44,$X$4:$BO$28,3,FALSE))</f>
        <v>#N/A</v>
      </c>
      <c r="X7" s="37" t="s">
        <v>44</v>
      </c>
      <c r="Y7" s="37" t="s">
        <v>44</v>
      </c>
      <c r="Z7" s="37" t="s">
        <v>44</v>
      </c>
      <c r="AA7" s="37" t="s">
        <v>44</v>
      </c>
      <c r="AB7" s="26"/>
      <c r="AC7" s="37" t="s">
        <v>44</v>
      </c>
      <c r="AD7" s="26" t="s">
        <v>45</v>
      </c>
      <c r="AE7" s="37"/>
      <c r="AF7" s="37"/>
      <c r="AG7" s="37" t="s">
        <v>44</v>
      </c>
      <c r="AH7" s="37" t="s">
        <v>44</v>
      </c>
      <c r="AI7" s="37" t="s">
        <v>44</v>
      </c>
      <c r="AJ7" s="37" t="s">
        <v>44</v>
      </c>
      <c r="AK7" s="37" t="s">
        <v>46</v>
      </c>
      <c r="AL7" s="37" t="s">
        <v>44</v>
      </c>
      <c r="AM7" s="37" t="s">
        <v>44</v>
      </c>
      <c r="AN7" s="37" t="s">
        <v>44</v>
      </c>
      <c r="AO7" s="37" t="s">
        <v>51</v>
      </c>
      <c r="AP7" s="37" t="s">
        <v>44</v>
      </c>
      <c r="AQ7" s="37" t="s">
        <v>137</v>
      </c>
      <c r="AR7" s="37" t="s">
        <v>44</v>
      </c>
      <c r="AS7" s="37"/>
      <c r="AT7" s="37" t="s">
        <v>44</v>
      </c>
      <c r="AU7" s="26" t="s">
        <v>129</v>
      </c>
      <c r="AV7" s="26"/>
      <c r="AW7" s="37" t="s">
        <v>44</v>
      </c>
      <c r="AX7" s="37" t="s">
        <v>47</v>
      </c>
      <c r="AY7" s="37"/>
      <c r="AZ7" s="37"/>
      <c r="BA7" s="26" t="s">
        <v>152</v>
      </c>
      <c r="BB7" s="26"/>
      <c r="BC7" s="26" t="s">
        <v>44</v>
      </c>
      <c r="BD7" s="37" t="s">
        <v>39</v>
      </c>
      <c r="BE7" s="37" t="s">
        <v>44</v>
      </c>
      <c r="BF7" s="37" t="s">
        <v>44</v>
      </c>
      <c r="BG7" s="37" t="s">
        <v>44</v>
      </c>
      <c r="BH7" s="26"/>
      <c r="BI7" s="37" t="s">
        <v>44</v>
      </c>
      <c r="BJ7" s="26"/>
      <c r="BK7" s="26"/>
      <c r="BL7" s="26"/>
      <c r="BM7" s="26"/>
      <c r="BN7" s="26"/>
      <c r="BO7" s="26"/>
    </row>
    <row r="8" spans="2:67" x14ac:dyDescent="0.25">
      <c r="K8" s="26" t="s">
        <v>48</v>
      </c>
      <c r="L8" s="39">
        <v>3</v>
      </c>
      <c r="M8" s="37" t="s">
        <v>3</v>
      </c>
      <c r="N8" s="47" t="e">
        <f>IF(HLOOKUP($B$35,$X$4:$BO$28,4,FALSE)=0,"",HLOOKUP($B35,$X$4:$BO$28,4,FALSE))</f>
        <v>#N/A</v>
      </c>
      <c r="O8" s="47" t="e">
        <f>IF(HLOOKUP($B$36,$X$4:$BO$28,4,FALSE)=0,"",HLOOKUP($B$36,$X$4:$BO$28,4,FALSE))</f>
        <v>#N/A</v>
      </c>
      <c r="P8" s="47" t="e">
        <f>IF(HLOOKUP($B$37,$X$4:$BO$28,4,FALSE)=0,"",HLOOKUP($B$37,$X$4:$BO$28,4,FALSE))</f>
        <v>#N/A</v>
      </c>
      <c r="Q8" s="47" t="e">
        <f>IF(HLOOKUP($B$38,$X$4:$BO$28,4,FALSE)=0,"",HLOOKUP($B$38,$X$4:$BO$28,4,FALSE))</f>
        <v>#N/A</v>
      </c>
      <c r="R8" s="47" t="e">
        <f>IF(HLOOKUP($B$39,$X$4:$BO$28,4,FALSE)=0,"",HLOOKUP($B$39,$X$4:$BO$28,4,FALSE))</f>
        <v>#N/A</v>
      </c>
      <c r="S8" s="47" t="e">
        <f>IF(HLOOKUP($B$40,$X$4:$BO$28,4,FALSE)=0,"",HLOOKUP($B$40,$X$4:$BO$28,4,FALSE))</f>
        <v>#N/A</v>
      </c>
      <c r="T8" s="47" t="e">
        <f>IF(HLOOKUP($B$41,$X$4:$BO$28,4,FALSE)=0,"",HLOOKUP($B$41,$X$4:$BO$28,4,FALSE))</f>
        <v>#N/A</v>
      </c>
      <c r="U8" s="47" t="e">
        <f>IF(HLOOKUP($B$42,$X$4:$BO$28,4,FALSE)=0,"",HLOOKUP($B$42,$X$4:$BO$28,4,FALSE))</f>
        <v>#N/A</v>
      </c>
      <c r="V8" s="47" t="e">
        <f>IF(HLOOKUP($B$43,$X$4:$BO$28,4,FALSE)=0,"",HLOOKUP($B$43,$X$4:$BO$28,4,FALSE))</f>
        <v>#N/A</v>
      </c>
      <c r="W8" s="47" t="e">
        <f>IF(HLOOKUP($B$44,$X$4:$BO$28,4,FALSE)=0,"",HLOOKUP($B$44,$X$4:$BO$28,4,FALSE))</f>
        <v>#N/A</v>
      </c>
      <c r="X8" s="37" t="s">
        <v>49</v>
      </c>
      <c r="Y8" s="37" t="s">
        <v>49</v>
      </c>
      <c r="Z8" s="37" t="s">
        <v>49</v>
      </c>
      <c r="AA8" s="26"/>
      <c r="AB8" s="26"/>
      <c r="AC8" s="37" t="s">
        <v>49</v>
      </c>
      <c r="AD8" s="26" t="s">
        <v>181</v>
      </c>
      <c r="AE8" s="37"/>
      <c r="AF8" s="37"/>
      <c r="AG8" s="37" t="s">
        <v>49</v>
      </c>
      <c r="AH8" s="37" t="s">
        <v>49</v>
      </c>
      <c r="AI8" s="37" t="s">
        <v>49</v>
      </c>
      <c r="AJ8" s="37" t="s">
        <v>49</v>
      </c>
      <c r="AK8" s="37"/>
      <c r="AL8" s="37" t="s">
        <v>49</v>
      </c>
      <c r="AM8" s="37" t="s">
        <v>49</v>
      </c>
      <c r="AN8" s="37" t="s">
        <v>49</v>
      </c>
      <c r="AO8" s="37"/>
      <c r="AP8" s="37" t="s">
        <v>50</v>
      </c>
      <c r="AQ8" s="37" t="s">
        <v>44</v>
      </c>
      <c r="AR8" s="26"/>
      <c r="AS8" s="26"/>
      <c r="AT8" s="37" t="s">
        <v>49</v>
      </c>
      <c r="AU8" s="26" t="s">
        <v>174</v>
      </c>
      <c r="AV8" s="26"/>
      <c r="AW8" s="37" t="s">
        <v>49</v>
      </c>
      <c r="AX8" s="26"/>
      <c r="AY8" s="26"/>
      <c r="AZ8" s="26"/>
      <c r="BA8" s="26" t="s">
        <v>35</v>
      </c>
      <c r="BB8" s="26"/>
      <c r="BC8" s="26" t="s">
        <v>49</v>
      </c>
      <c r="BD8" s="37" t="s">
        <v>44</v>
      </c>
      <c r="BE8" s="37" t="s">
        <v>49</v>
      </c>
      <c r="BF8" s="26" t="s">
        <v>72</v>
      </c>
      <c r="BG8" s="26" t="s">
        <v>49</v>
      </c>
      <c r="BH8" s="26"/>
      <c r="BI8" s="37" t="s">
        <v>49</v>
      </c>
      <c r="BJ8" s="26"/>
      <c r="BK8" s="26"/>
      <c r="BL8" s="26"/>
      <c r="BM8" s="26"/>
      <c r="BN8" s="26"/>
      <c r="BO8" s="26"/>
    </row>
    <row r="9" spans="2:67" ht="15.75" x14ac:dyDescent="0.25">
      <c r="B9" s="20" t="s">
        <v>165</v>
      </c>
      <c r="C9" s="21"/>
      <c r="D9" s="21"/>
      <c r="E9" s="21"/>
      <c r="K9" s="62"/>
      <c r="L9" s="40">
        <v>4</v>
      </c>
      <c r="M9" s="37" t="s">
        <v>295</v>
      </c>
      <c r="N9" s="47" t="e">
        <f>IF(HLOOKUP($B$35,$X$4:$BO$28,5,FALSE)=0,"",HLOOKUP($B$35,$X$4:$BO$28,5,FALSE))</f>
        <v>#N/A</v>
      </c>
      <c r="O9" s="47" t="e">
        <f>IF(HLOOKUP($B$36,$X$4:$BO$28,5,FALSE)=0,"",HLOOKUP($B$36,$X$4:$BO$28,5,FALSE))</f>
        <v>#N/A</v>
      </c>
      <c r="P9" s="47" t="e">
        <f>IF(HLOOKUP($B$37,$X$4:$BO$28,5,FALSE)=0,"",HLOOKUP($B$37,$X$4:$BO$28,5,FALSE))</f>
        <v>#N/A</v>
      </c>
      <c r="Q9" s="47" t="e">
        <f>IF(HLOOKUP($B$38,$X$4:$BO$28,5,FALSE)=0,"",HLOOKUP($B$38,$X$4:$BO$28,5,FALSE))</f>
        <v>#N/A</v>
      </c>
      <c r="R9" s="47" t="e">
        <f>IF(HLOOKUP($B$39,$X$4:$BO$28,5,FALSE)=0,"",HLOOKUP($B$39,$X$4:$BO$28,5,FALSE))</f>
        <v>#N/A</v>
      </c>
      <c r="S9" s="47" t="e">
        <f>IF(HLOOKUP($B$40,$X$4:$BO$28,5,FALSE)=0,"",HLOOKUP($B$40,$X$4:$BO$28,5,FALSE))</f>
        <v>#N/A</v>
      </c>
      <c r="T9" s="47" t="e">
        <f>IF(HLOOKUP($B$41,$X$4:$BO$28,5,FALSE)=0,"",HLOOKUP($B$41,$X$4:$BO$28,5,FALSE))</f>
        <v>#N/A</v>
      </c>
      <c r="U9" s="47" t="e">
        <f>IF(HLOOKUP($B$42,$X$4:$BO$28,5,FALSE)=0,"",HLOOKUP($B$42,$X$4:$BO$28,5,FALSE))</f>
        <v>#N/A</v>
      </c>
      <c r="V9" s="47" t="e">
        <f>IF(HLOOKUP($B$43,$X$4:$BO$28,5,FALSE)=0,"",HLOOKUP($B$43,$X$4:$BO$28,5,FALSE))</f>
        <v>#N/A</v>
      </c>
      <c r="W9" s="47" t="e">
        <f>IF(HLOOKUP($B$44,$X$4:$BO$28,5,FALSE)=0,"",HLOOKUP($B$44,$X$4:$BO$28,5,FALSE))</f>
        <v>#N/A</v>
      </c>
      <c r="X9" s="37" t="s">
        <v>51</v>
      </c>
      <c r="Y9" s="37" t="s">
        <v>134</v>
      </c>
      <c r="Z9" s="37" t="s">
        <v>52</v>
      </c>
      <c r="AA9" s="26"/>
      <c r="AB9" s="26"/>
      <c r="AC9" s="37" t="s">
        <v>52</v>
      </c>
      <c r="AD9" s="26" t="s">
        <v>146</v>
      </c>
      <c r="AE9" s="37"/>
      <c r="AF9" s="26"/>
      <c r="AG9" s="37" t="s">
        <v>52</v>
      </c>
      <c r="AH9" s="26" t="s">
        <v>54</v>
      </c>
      <c r="AI9" s="37" t="s">
        <v>52</v>
      </c>
      <c r="AJ9" s="37" t="s">
        <v>52</v>
      </c>
      <c r="AK9" s="26"/>
      <c r="AL9" s="37" t="s">
        <v>52</v>
      </c>
      <c r="AM9" s="37" t="s">
        <v>51</v>
      </c>
      <c r="AN9" s="37" t="s">
        <v>53</v>
      </c>
      <c r="AO9" s="37"/>
      <c r="AP9" s="37" t="s">
        <v>55</v>
      </c>
      <c r="AQ9" s="37" t="s">
        <v>49</v>
      </c>
      <c r="AR9" s="26"/>
      <c r="AS9" s="26"/>
      <c r="AT9" s="26" t="s">
        <v>56</v>
      </c>
      <c r="AU9" s="26" t="s">
        <v>51</v>
      </c>
      <c r="AV9" s="26"/>
      <c r="AW9" s="37" t="s">
        <v>52</v>
      </c>
      <c r="AX9" s="26"/>
      <c r="AY9" s="26"/>
      <c r="AZ9" s="26"/>
      <c r="BA9" s="26" t="s">
        <v>301</v>
      </c>
      <c r="BB9" s="26"/>
      <c r="BC9" s="26" t="s">
        <v>52</v>
      </c>
      <c r="BD9" s="26" t="s">
        <v>53</v>
      </c>
      <c r="BE9" s="26" t="s">
        <v>53</v>
      </c>
      <c r="BF9" s="26"/>
      <c r="BG9" s="26" t="s">
        <v>52</v>
      </c>
      <c r="BH9" s="26"/>
      <c r="BI9" s="37" t="s">
        <v>52</v>
      </c>
      <c r="BJ9" s="26"/>
      <c r="BK9" s="26"/>
      <c r="BL9" s="26"/>
      <c r="BM9" s="26"/>
      <c r="BN9" s="26"/>
      <c r="BO9" s="26"/>
    </row>
    <row r="10" spans="2:67" ht="13.5" customHeight="1" x14ac:dyDescent="0.25">
      <c r="K10" s="62"/>
      <c r="L10" s="39">
        <v>5</v>
      </c>
      <c r="M10" s="37" t="s">
        <v>196</v>
      </c>
      <c r="N10" s="47" t="e">
        <f>IF(HLOOKUP($B$35,$X$4:$BO$28,6,FALSE)=0,"",HLOOKUP($B$35,$X$4:$BO$28,6,FALSE))</f>
        <v>#N/A</v>
      </c>
      <c r="O10" s="47" t="e">
        <f>IF(HLOOKUP($B$36,$X$4:$BO$19,6,FALSE)=0,"",HLOOKUP($B$36,$X$4:$BO$19,6,FALSE))</f>
        <v>#N/A</v>
      </c>
      <c r="P10" s="47" t="e">
        <f>IF(HLOOKUP($B$37,$X$4:$BO$28,6,FALSE)=0,"",HLOOKUP($B$37,$X$4:$BO$28,6,FALSE))</f>
        <v>#N/A</v>
      </c>
      <c r="Q10" s="47" t="e">
        <f>IF(HLOOKUP($B$38,$X$4:$BO$28,6,FALSE)=0,"",HLOOKUP($B$38,$X$4:$BO$28,6,FALSE))</f>
        <v>#N/A</v>
      </c>
      <c r="R10" s="47" t="e">
        <f>IF(HLOOKUP($B$39,$X$4:$BO$28,6,FALSE)=0,"",HLOOKUP($B$39,$X$4:$BO$28,6,FALSE))</f>
        <v>#N/A</v>
      </c>
      <c r="S10" s="47" t="e">
        <f>IF(HLOOKUP($B$40,$X$4:$BO$28,6,FALSE)=0,"",HLOOKUP($B$40,$X$4:$BO$28,6,FALSE))</f>
        <v>#N/A</v>
      </c>
      <c r="T10" s="47" t="e">
        <f>IF(HLOOKUP($B$41,$X$4:$BO$28,6,FALSE)=0,"",HLOOKUP($B$41,$X$4:$BO$28,6,FALSE))</f>
        <v>#N/A</v>
      </c>
      <c r="U10" s="47" t="e">
        <f>IF(HLOOKUP($B$42,$X$4:$BO$28,6,FALSE)=0,"",HLOOKUP($B$42,$X$4:$BO$28,6,FALSE))</f>
        <v>#N/A</v>
      </c>
      <c r="V10" s="47" t="e">
        <f>IF(HLOOKUP($B$43,$X$4:$BO$28,6,FALSE)=0,"",HLOOKUP($B$43,$X$4:$BO$28,6,FALSE))</f>
        <v>#N/A</v>
      </c>
      <c r="W10" s="47" t="e">
        <f>IF(HLOOKUP($B$44,$X$4:$BO$28,6,FALSE)=0,"",HLOOKUP($B$44,$X$4:$BO$28,6,FALSE))</f>
        <v>#N/A</v>
      </c>
      <c r="X10" s="37" t="s">
        <v>53</v>
      </c>
      <c r="Y10" s="37" t="s">
        <v>57</v>
      </c>
      <c r="Z10" s="37" t="s">
        <v>54</v>
      </c>
      <c r="AA10" s="26"/>
      <c r="AB10" s="26"/>
      <c r="AC10" s="37" t="s">
        <v>54</v>
      </c>
      <c r="AD10" s="26" t="s">
        <v>51</v>
      </c>
      <c r="AE10" s="26"/>
      <c r="AF10" s="26"/>
      <c r="AG10" s="37" t="s">
        <v>54</v>
      </c>
      <c r="AH10" s="26" t="s">
        <v>132</v>
      </c>
      <c r="AI10" s="37" t="s">
        <v>54</v>
      </c>
      <c r="AJ10" s="37" t="s">
        <v>54</v>
      </c>
      <c r="AK10" s="26"/>
      <c r="AL10" s="37" t="s">
        <v>58</v>
      </c>
      <c r="AM10" s="26" t="s">
        <v>45</v>
      </c>
      <c r="AN10" s="26"/>
      <c r="AO10" s="26"/>
      <c r="AP10" s="37" t="s">
        <v>59</v>
      </c>
      <c r="AQ10" s="37" t="s">
        <v>52</v>
      </c>
      <c r="AR10" s="26"/>
      <c r="AS10" s="26"/>
      <c r="AT10" s="26"/>
      <c r="AU10" s="26"/>
      <c r="AV10" s="26"/>
      <c r="AW10" s="37" t="s">
        <v>54</v>
      </c>
      <c r="AX10" s="26"/>
      <c r="AY10" s="26"/>
      <c r="AZ10" s="26"/>
      <c r="BA10" s="26" t="s">
        <v>39</v>
      </c>
      <c r="BB10" s="26"/>
      <c r="BC10" s="26" t="s">
        <v>54</v>
      </c>
      <c r="BD10" s="26" t="s">
        <v>45</v>
      </c>
      <c r="BE10" s="26"/>
      <c r="BF10" s="26"/>
      <c r="BG10" s="26" t="s">
        <v>54</v>
      </c>
      <c r="BH10" s="26"/>
      <c r="BI10" s="37" t="s">
        <v>54</v>
      </c>
      <c r="BJ10" s="26"/>
      <c r="BK10" s="26"/>
      <c r="BL10" s="26"/>
      <c r="BM10" s="26"/>
      <c r="BN10" s="26"/>
      <c r="BO10" s="26"/>
    </row>
    <row r="11" spans="2:67" ht="30" x14ac:dyDescent="0.25">
      <c r="B11" s="24" t="s">
        <v>60</v>
      </c>
      <c r="C11" s="24" t="s">
        <v>61</v>
      </c>
      <c r="D11" s="24" t="s">
        <v>62</v>
      </c>
      <c r="E11" s="24" t="s">
        <v>63</v>
      </c>
      <c r="K11" s="60" t="s">
        <v>64</v>
      </c>
      <c r="L11" s="40">
        <v>6</v>
      </c>
      <c r="M11" s="37" t="s">
        <v>4</v>
      </c>
      <c r="N11" s="47" t="e">
        <f>IF(HLOOKUP($B$35,$X$4:$BO$28,7,FALSE)=0,"",HLOOKUP($B$35,$X$4:$BO$28,7,FALSE))</f>
        <v>#N/A</v>
      </c>
      <c r="O11" s="47" t="e">
        <f>IF(HLOOKUP($B$36,$X$4:$BO$28,7,FALSE)=0,"",HLOOKUP($B$36,$X$4:$BO$28,7,FALSE))</f>
        <v>#N/A</v>
      </c>
      <c r="P11" s="47" t="e">
        <f>IF(HLOOKUP($B$37,$X$4:$BO$28,7,FALSE)=0,"",HLOOKUP($B$37,$X$4:$BO$28,7,FALSE))</f>
        <v>#N/A</v>
      </c>
      <c r="Q11" s="47" t="e">
        <f>IF(HLOOKUP($B$38,$X$4:$BO$28,7,FALSE)=0,"",HLOOKUP($B$38,$X$4:$BO$28,7,FALSE))</f>
        <v>#N/A</v>
      </c>
      <c r="R11" s="47" t="e">
        <f>IF(HLOOKUP($B$39,$X$4:$BO$28,7,FALSE)=0,"",HLOOKUP($B$39,$X$4:$BO$28,7,FALSE))</f>
        <v>#N/A</v>
      </c>
      <c r="S11" s="47" t="e">
        <f>IF(HLOOKUP($B$40,$X$4:$BO$28,7,FALSE)=0,"",HLOOKUP($B$40,$X$4:$BO$28,7,FALSE))</f>
        <v>#N/A</v>
      </c>
      <c r="T11" s="47" t="e">
        <f>IF(HLOOKUP($B$41,$X$4:$BO$28,7,FALSE)=0,"",HLOOKUP($B$41,$X$4:$BO$28,7,FALSE))</f>
        <v>#N/A</v>
      </c>
      <c r="U11" s="47" t="e">
        <f>IF(HLOOKUP($B$42,$X$4:$BO$28,7,FALSE)=0,"",HLOOKUP($B$42,$X$4:$BO$28,7,FALSE))</f>
        <v>#N/A</v>
      </c>
      <c r="V11" s="47" t="e">
        <f>IF(HLOOKUP($B$43,$X$4:$BO$28,7,FALSE)=0,"",HLOOKUP($B$43,$X$4:$BO$28,7,FALSE))</f>
        <v>#N/A</v>
      </c>
      <c r="W11" s="47" t="e">
        <f>IF(HLOOKUP($B$44,$X$4:$BO$28,7,FALSE)=0,"",HLOOKUP($B$44,$X$4:$BO$28,7,FALSE))</f>
        <v>#N/A</v>
      </c>
      <c r="X11" s="26" t="s">
        <v>45</v>
      </c>
      <c r="Y11" s="37" t="s">
        <v>181</v>
      </c>
      <c r="Z11" s="37" t="s">
        <v>140</v>
      </c>
      <c r="AA11" s="26"/>
      <c r="AB11" s="26"/>
      <c r="AC11" s="26" t="s">
        <v>66</v>
      </c>
      <c r="AD11" s="26"/>
      <c r="AE11" s="26"/>
      <c r="AF11" s="26"/>
      <c r="AG11" s="26" t="s">
        <v>66</v>
      </c>
      <c r="AH11" s="26" t="s">
        <v>45</v>
      </c>
      <c r="AI11" s="26" t="s">
        <v>183</v>
      </c>
      <c r="AJ11" s="26" t="s">
        <v>45</v>
      </c>
      <c r="AK11" s="26"/>
      <c r="AL11" s="26" t="s">
        <v>45</v>
      </c>
      <c r="AM11" s="26"/>
      <c r="AN11" s="26"/>
      <c r="AO11" s="26"/>
      <c r="AP11" s="37" t="s">
        <v>67</v>
      </c>
      <c r="AQ11" s="37" t="s">
        <v>68</v>
      </c>
      <c r="AR11" s="26"/>
      <c r="AS11" s="26"/>
      <c r="AT11" s="26"/>
      <c r="AU11" s="26"/>
      <c r="AV11" s="26"/>
      <c r="AW11" s="37" t="s">
        <v>65</v>
      </c>
      <c r="AX11" s="26"/>
      <c r="AY11" s="26"/>
      <c r="AZ11" s="26"/>
      <c r="BA11" s="26" t="s">
        <v>153</v>
      </c>
      <c r="BB11" s="26"/>
      <c r="BC11" s="26" t="s">
        <v>65</v>
      </c>
      <c r="BD11" s="26"/>
      <c r="BE11" s="26"/>
      <c r="BF11" s="26"/>
      <c r="BG11" s="26" t="s">
        <v>132</v>
      </c>
      <c r="BH11" s="26"/>
      <c r="BI11" s="26" t="s">
        <v>78</v>
      </c>
      <c r="BJ11" s="26"/>
      <c r="BK11" s="26"/>
      <c r="BL11" s="26"/>
      <c r="BM11" s="26"/>
      <c r="BN11" s="26"/>
      <c r="BO11" s="26"/>
    </row>
    <row r="12" spans="2:67" x14ac:dyDescent="0.25">
      <c r="B12" s="43"/>
      <c r="C12" s="43"/>
      <c r="D12" s="55"/>
      <c r="E12" s="43"/>
      <c r="K12" s="67" t="s">
        <v>199</v>
      </c>
      <c r="L12" s="39">
        <v>7</v>
      </c>
      <c r="M12" s="37" t="s">
        <v>5</v>
      </c>
      <c r="N12" s="47" t="e">
        <f>IF(HLOOKUP($B$35,$X$4:$BO$28,8,FALSE)=0,"",HLOOKUP($B$35,$X$4:$BO$28,8,FALSE))</f>
        <v>#N/A</v>
      </c>
      <c r="O12" s="47" t="e">
        <f>IF(HLOOKUP($B$36,$X$4:$BO$28,8,FALSE)=0,"",HLOOKUP($B$36,$X$4:$BO$28,8,FALSE))</f>
        <v>#N/A</v>
      </c>
      <c r="P12" s="47" t="e">
        <f>IF(HLOOKUP($B$37,$X$4:$BO$28,8,FALSE)=0,"",HLOOKUP($B$37,$X$4:$BO$28,8,FALSE))</f>
        <v>#N/A</v>
      </c>
      <c r="Q12" s="47" t="e">
        <f>IF(HLOOKUP($B$38,$X$4:$BO$28,8,FALSE)=0,"",HLOOKUP($B$38,$X$4:$BO$28,8,FALSE))</f>
        <v>#N/A</v>
      </c>
      <c r="R12" s="47" t="e">
        <f>IF(HLOOKUP($B$39,$X$4:$BO$28,8,FALSE)=0,"",HLOOKUP($B$39,$X$4:$BO$28,8,FALSE))</f>
        <v>#N/A</v>
      </c>
      <c r="S12" s="47" t="e">
        <f>IF(HLOOKUP($B$40,$X$4:$BO$28,8,FALSE)=0,"",HLOOKUP($B$40,$X$4:$BO$28,8,FALSE))</f>
        <v>#N/A</v>
      </c>
      <c r="T12" s="47" t="e">
        <f>IF(HLOOKUP($B$41,$X$4:$BO$28,8,FALSE)=0,"",HLOOKUP($B$41,$X$4:$BO$28,8,FALSE))</f>
        <v>#N/A</v>
      </c>
      <c r="U12" s="47" t="e">
        <f>IF(HLOOKUP($B$42,$X$4:$BO$28,8,FALSE)=0,"",HLOOKUP($B$42,$X$4:$BO$28,8,FALSE))</f>
        <v>#N/A</v>
      </c>
      <c r="V12" s="47" t="e">
        <f>IF(HLOOKUP($B$43,$X$4:$BO$28,8,FALSE)=0,"",HLOOKUP($B$43,$X$4:$BO$28,8,FALSE))</f>
        <v>#N/A</v>
      </c>
      <c r="W12" s="47" t="e">
        <f>IF(HLOOKUP($B$44,$X$4:$BO$28,8,FALSE)=0,"",HLOOKUP($B$44,$X$4:$BO$28,8,FALSE))</f>
        <v>#N/A</v>
      </c>
      <c r="X12" s="26" t="s">
        <v>181</v>
      </c>
      <c r="Y12" s="26"/>
      <c r="Z12" s="37" t="s">
        <v>141</v>
      </c>
      <c r="AA12" s="26"/>
      <c r="AB12" s="26"/>
      <c r="AC12" s="26" t="s">
        <v>182</v>
      </c>
      <c r="AD12" s="26"/>
      <c r="AE12" s="26"/>
      <c r="AF12" s="26"/>
      <c r="AG12" s="26" t="s">
        <v>182</v>
      </c>
      <c r="AH12" s="26" t="s">
        <v>181</v>
      </c>
      <c r="AI12" s="26"/>
      <c r="AJ12" s="26" t="s">
        <v>181</v>
      </c>
      <c r="AK12" s="26"/>
      <c r="AL12" s="26" t="s">
        <v>181</v>
      </c>
      <c r="AM12" s="26"/>
      <c r="AN12" s="26"/>
      <c r="AO12" s="26"/>
      <c r="AP12" s="37" t="s">
        <v>70</v>
      </c>
      <c r="AQ12" s="37" t="s">
        <v>71</v>
      </c>
      <c r="AR12" s="26"/>
      <c r="AS12" s="26"/>
      <c r="AT12" s="26"/>
      <c r="AU12" s="26"/>
      <c r="AV12" s="26"/>
      <c r="AW12" s="37" t="s">
        <v>69</v>
      </c>
      <c r="AX12" s="26"/>
      <c r="AY12" s="26"/>
      <c r="AZ12" s="26"/>
      <c r="BA12" s="26" t="s">
        <v>154</v>
      </c>
      <c r="BB12" s="26"/>
      <c r="BC12" s="26" t="s">
        <v>302</v>
      </c>
      <c r="BD12" s="26"/>
      <c r="BE12" s="26"/>
      <c r="BF12" s="26"/>
      <c r="BG12" s="26" t="s">
        <v>133</v>
      </c>
      <c r="BH12" s="26"/>
      <c r="BI12" s="26" t="s">
        <v>79</v>
      </c>
      <c r="BJ12" s="26"/>
      <c r="BK12" s="26"/>
      <c r="BL12" s="26"/>
      <c r="BM12" s="26"/>
      <c r="BN12" s="26"/>
      <c r="BO12" s="26"/>
    </row>
    <row r="13" spans="2:67" ht="14.25" customHeight="1" x14ac:dyDescent="0.25">
      <c r="B13" s="8"/>
      <c r="C13" s="5"/>
      <c r="D13" s="5"/>
      <c r="K13" s="68" t="s">
        <v>73</v>
      </c>
      <c r="L13" s="40">
        <v>8</v>
      </c>
      <c r="M13" s="37" t="s">
        <v>6</v>
      </c>
      <c r="N13" s="47" t="e">
        <f>IF(HLOOKUP($B$35,$X$4:$BO$28,9,FALSE)=0,"",HLOOKUP($B$35,$X$4:$BO$28,9,FALSE))</f>
        <v>#N/A</v>
      </c>
      <c r="O13" s="47" t="e">
        <f>IF(HLOOKUP($B$36,$X$4:$BO$28,9,FALSE)=0,"",HLOOKUP($B$36,$X$4:$BO$28,9,FALSE))</f>
        <v>#N/A</v>
      </c>
      <c r="P13" s="47" t="e">
        <f>IF(HLOOKUP($B$37,$X$4:$BO$28,9,FALSE)=0,"",HLOOKUP($B$37,$X$4:$BO$28,9,FALSE))</f>
        <v>#N/A</v>
      </c>
      <c r="Q13" s="47" t="e">
        <f>IF(HLOOKUP($B$38,$X$4:$BO$28,9,FALSE)=0,"",HLOOKUP($B$38,$X$4:$BO$28,9,FALSE))</f>
        <v>#N/A</v>
      </c>
      <c r="R13" s="47" t="e">
        <f>IF(HLOOKUP($B$39,$X$4:$BO$28,9,FALSE)=0,"",HLOOKUP($B$39,$X$4:$BO$28,9,FALSE))</f>
        <v>#N/A</v>
      </c>
      <c r="S13" s="47" t="e">
        <f>IF(HLOOKUP($B$40,$X$4:$BO$28,9,FALSE)=0,"",HLOOKUP($B$40,$X$4:$BO$28,9,FALSE))</f>
        <v>#N/A</v>
      </c>
      <c r="T13" s="47" t="e">
        <f>IF(HLOOKUP($B$41,$X$4:$BO$28,9,FALSE)=0,"",HLOOKUP($B$41,$X$4:$BO$28,9,FALSE))</f>
        <v>#N/A</v>
      </c>
      <c r="U13" s="47" t="e">
        <f>IF(HLOOKUP($B$42,$X$4:$BO$28,9,FALSE)=0,"",HLOOKUP($B$42,$X$4:$BO$28,9,FALSE))</f>
        <v>#N/A</v>
      </c>
      <c r="V13" s="47" t="e">
        <f>IF(HLOOKUP($B$43,$X$4:$BO$28,9,FALSE)=0,"",HLOOKUP($B$43,$X$4:$BO$28,9,FALSE))</f>
        <v>#N/A</v>
      </c>
      <c r="W13" s="47" t="e">
        <f>IF(HLOOKUP($B$44,$X$4:$BO$28,9,FALSE)=0,"",HLOOKUP($B$44,$X$4:$BO$28,9,FALSE))</f>
        <v>#N/A</v>
      </c>
      <c r="X13" s="26" t="s">
        <v>146</v>
      </c>
      <c r="Y13" s="26"/>
      <c r="Z13" s="37" t="s">
        <v>136</v>
      </c>
      <c r="AA13" s="26"/>
      <c r="AB13" s="26"/>
      <c r="AC13" s="26" t="s">
        <v>146</v>
      </c>
      <c r="AD13" s="26"/>
      <c r="AE13" s="26"/>
      <c r="AF13" s="26"/>
      <c r="AG13" s="26" t="s">
        <v>146</v>
      </c>
      <c r="AH13" s="26" t="s">
        <v>146</v>
      </c>
      <c r="AI13" s="26"/>
      <c r="AJ13" s="26"/>
      <c r="AK13" s="26"/>
      <c r="AL13" s="26"/>
      <c r="AM13" s="26"/>
      <c r="AN13" s="26"/>
      <c r="AO13" s="26"/>
      <c r="AP13" s="26" t="s">
        <v>146</v>
      </c>
      <c r="AQ13" s="37" t="s">
        <v>54</v>
      </c>
      <c r="AR13" s="26"/>
      <c r="AS13" s="26"/>
      <c r="AT13" s="26"/>
      <c r="AU13" s="26"/>
      <c r="AV13" s="26"/>
      <c r="AW13" s="37" t="s">
        <v>74</v>
      </c>
      <c r="AX13" s="26"/>
      <c r="AY13" s="26"/>
      <c r="AZ13" s="26"/>
      <c r="BA13" s="26" t="s">
        <v>155</v>
      </c>
      <c r="BB13" s="26"/>
      <c r="BC13" s="26" t="s">
        <v>69</v>
      </c>
      <c r="BD13" s="26"/>
      <c r="BE13" s="26"/>
      <c r="BF13" s="26"/>
      <c r="BG13" s="26" t="s">
        <v>72</v>
      </c>
      <c r="BH13" s="26"/>
      <c r="BI13" s="26" t="s">
        <v>66</v>
      </c>
      <c r="BJ13" s="26"/>
      <c r="BK13" s="26"/>
      <c r="BL13" s="26"/>
      <c r="BM13" s="26"/>
      <c r="BN13" s="26"/>
      <c r="BO13" s="26"/>
    </row>
    <row r="14" spans="2:67" x14ac:dyDescent="0.25">
      <c r="B14" s="24" t="s">
        <v>75</v>
      </c>
      <c r="C14" s="24" t="s">
        <v>143</v>
      </c>
      <c r="D14" s="24" t="s">
        <v>76</v>
      </c>
      <c r="K14" s="67" t="s">
        <v>200</v>
      </c>
      <c r="L14" s="39">
        <v>9</v>
      </c>
      <c r="M14" s="37" t="s">
        <v>7</v>
      </c>
      <c r="N14" s="47" t="e">
        <f>IF(HLOOKUP($B$35,$X$4:$BO$28,10,FALSE)=0,"",HLOOKUP($B$35,$X$4:$BO$28,10,FALSE))</f>
        <v>#N/A</v>
      </c>
      <c r="O14" s="47" t="e">
        <f>IF(HLOOKUP($B$36,$X$4:$BO$28,10,FALSE)=0,"",HLOOKUP($B$36,$X$4:$BO$28,10,FALSE))</f>
        <v>#N/A</v>
      </c>
      <c r="P14" s="47" t="e">
        <f>IF(HLOOKUP($B$37,$X$4:$BO$28,10,FALSE)=0,"",HLOOKUP($B$37,$X$4:$BO$28,10,FALSE))</f>
        <v>#N/A</v>
      </c>
      <c r="Q14" s="47" t="e">
        <f>IF(HLOOKUP($B$38,$X$4:$BO$28,10,FALSE)=0,"",HLOOKUP($B$38,$X$4:$BO$28,10,FALSE))</f>
        <v>#N/A</v>
      </c>
      <c r="R14" s="47" t="e">
        <f>IF(HLOOKUP($B$39,$X$4:$BO$28,10,FALSE)=0,"",HLOOKUP($B$39,$X$4:$BO$28,10,FALSE))</f>
        <v>#N/A</v>
      </c>
      <c r="S14" s="47" t="e">
        <f>IF(HLOOKUP($B$40,$X$4:$BO$28,10,FALSE)=0,"",HLOOKUP($B$40,$X$4:$BO$28,10,FALSE))</f>
        <v>#N/A</v>
      </c>
      <c r="T14" s="47" t="e">
        <f>IF(HLOOKUP($B$41,$X$4:$BO$28,10,FALSE)=0,"",HLOOKUP($B$41,$X$4:$BO$28,10,FALSE))</f>
        <v>#N/A</v>
      </c>
      <c r="U14" s="47" t="e">
        <f>IF(HLOOKUP($B$42,$X$4:$BO$28,10,FALSE)=0,"",HLOOKUP($B$42,$X$4:$BO$28,10,FALSE))</f>
        <v>#N/A</v>
      </c>
      <c r="V14" s="47" t="e">
        <f>IF(HLOOKUP($B$43,$X$4:$BO$28,10,FALSE)=0,"",HLOOKUP($B$43,$X$4:$BO$28,10,FALSE))</f>
        <v>#N/A</v>
      </c>
      <c r="W14" s="47" t="e">
        <f>IF(HLOOKUP($B$44,$X$4:$BO$28,10,FALSE)=0,"",HLOOKUP($B$44,$X$4:$BO$28,10,FALSE))</f>
        <v>#N/A</v>
      </c>
      <c r="X14" s="26"/>
      <c r="Y14" s="26"/>
      <c r="Z14" s="37" t="s">
        <v>139</v>
      </c>
      <c r="AA14" s="26"/>
      <c r="AB14" s="26"/>
      <c r="AC14" s="26"/>
      <c r="AD14" s="26"/>
      <c r="AE14" s="26"/>
      <c r="AF14" s="26"/>
      <c r="AG14" s="26"/>
      <c r="AH14" s="26" t="s">
        <v>175</v>
      </c>
      <c r="AI14" s="26"/>
      <c r="AJ14" s="26"/>
      <c r="AK14" s="26"/>
      <c r="AL14" s="26"/>
      <c r="AM14" s="26"/>
      <c r="AN14" s="26"/>
      <c r="AO14" s="26"/>
      <c r="AP14" s="26" t="s">
        <v>160</v>
      </c>
      <c r="AQ14" s="26" t="s">
        <v>65</v>
      </c>
      <c r="AR14" s="26"/>
      <c r="AS14" s="26"/>
      <c r="AT14" s="26"/>
      <c r="AU14" s="26"/>
      <c r="AV14" s="26"/>
      <c r="AW14" s="37" t="s">
        <v>51</v>
      </c>
      <c r="AX14" s="26"/>
      <c r="AY14" s="26"/>
      <c r="AZ14" s="26"/>
      <c r="BA14" s="26" t="s">
        <v>156</v>
      </c>
      <c r="BB14" s="26"/>
      <c r="BC14" s="26" t="s">
        <v>77</v>
      </c>
      <c r="BD14" s="26"/>
      <c r="BE14" s="26"/>
      <c r="BF14" s="26"/>
      <c r="BG14" s="26" t="s">
        <v>66</v>
      </c>
      <c r="BH14" s="26"/>
      <c r="BI14" s="26" t="s">
        <v>187</v>
      </c>
      <c r="BJ14" s="26"/>
      <c r="BK14" s="26"/>
      <c r="BL14" s="26"/>
      <c r="BM14" s="26"/>
      <c r="BN14" s="26"/>
      <c r="BO14" s="26"/>
    </row>
    <row r="15" spans="2:67" ht="15.75" x14ac:dyDescent="0.25">
      <c r="B15" s="44"/>
      <c r="C15" s="55"/>
      <c r="D15" s="46"/>
      <c r="K15" s="68" t="s">
        <v>201</v>
      </c>
      <c r="L15" s="40">
        <v>10</v>
      </c>
      <c r="M15" s="37" t="s">
        <v>8</v>
      </c>
      <c r="N15" s="47" t="e">
        <f>IF(HLOOKUP($B$35,$X$4:$BO$28,11,FALSE)=0,"",HLOOKUP($B$35,$X$4:$BO$28,11,FALSE))</f>
        <v>#N/A</v>
      </c>
      <c r="O15" s="47" t="e">
        <f>IF(HLOOKUP($B$36,$X$4:$BO$28,11,FALSE)=0,"",HLOOKUP($B$36,$X$4:$BO$28,11,FALSE))</f>
        <v>#N/A</v>
      </c>
      <c r="P15" s="47" t="e">
        <f>IF(HLOOKUP($B$37,$X$4:$BO$28,11,FALSE)=0,"",HLOOKUP($B$37,$X$4:$BO$28,11,FALSE))</f>
        <v>#N/A</v>
      </c>
      <c r="Q15" s="47" t="e">
        <f>IF(HLOOKUP($B$38,$X$4:$BO$28,11,FALSE)=0,"",HLOOKUP($B$38,$X$4:$BO$28,11,FALSE))</f>
        <v>#N/A</v>
      </c>
      <c r="R15" s="47" t="e">
        <f>IF(HLOOKUP($B$39,$X$4:$BO$28,11,FALSE)=0,"",HLOOKUP($B$39,$X$4:$BO$28,11,FALSE))</f>
        <v>#N/A</v>
      </c>
      <c r="S15" s="47" t="e">
        <f>IF(HLOOKUP($B$40,$X$4:$BO$28,11,FALSE)=0,"",HLOOKUP($B$40,$X$4:$BO$28,11,FALSE))</f>
        <v>#N/A</v>
      </c>
      <c r="T15" s="47" t="e">
        <f>IF(HLOOKUP($B$41,$X$4:$BO$28,11,FALSE)=0,"",HLOOKUP($B$41,$X$4:$BO$28,11,FALSE))</f>
        <v>#N/A</v>
      </c>
      <c r="U15" s="47" t="e">
        <f>IF(HLOOKUP($B$42,$X$4:$BO$28,11,FALSE)=0,"",HLOOKUP($B$42,$X$4:$BO$28,11,FALSE))</f>
        <v>#N/A</v>
      </c>
      <c r="V15" s="47" t="e">
        <f>IF(HLOOKUP($B$43,$X$4:$BO$28,11,FALSE)=0,"",HLOOKUP($B$43,$X$4:$BO$28,11,FALSE))</f>
        <v>#N/A</v>
      </c>
      <c r="W15" s="47" t="e">
        <f>IF(HLOOKUP($B$44,$X$4:$BO$28,11,FALSE)=0,"",HLOOKUP($B$44,$X$4:$BO$28,11,FALSE))</f>
        <v>#N/A</v>
      </c>
      <c r="X15" s="26"/>
      <c r="Y15" s="26"/>
      <c r="Z15" s="26" t="s">
        <v>66</v>
      </c>
      <c r="AA15" s="26"/>
      <c r="AB15" s="26"/>
      <c r="AC15" s="26"/>
      <c r="AD15" s="26"/>
      <c r="AE15" s="26"/>
      <c r="AF15" s="26"/>
      <c r="AG15" s="26"/>
      <c r="AH15" s="26" t="s">
        <v>300</v>
      </c>
      <c r="AI15" s="26"/>
      <c r="AJ15" s="26"/>
      <c r="AK15" s="26"/>
      <c r="AL15" s="26"/>
      <c r="AM15" s="26"/>
      <c r="AN15" s="26"/>
      <c r="AO15" s="26"/>
      <c r="AP15" s="26" t="s">
        <v>185</v>
      </c>
      <c r="AQ15" s="26" t="s">
        <v>69</v>
      </c>
      <c r="AR15" s="26"/>
      <c r="AS15" s="26"/>
      <c r="AT15" s="26"/>
      <c r="AU15" s="26"/>
      <c r="AV15" s="26"/>
      <c r="AW15" s="26" t="s">
        <v>45</v>
      </c>
      <c r="AX15" s="26"/>
      <c r="AY15" s="26"/>
      <c r="AZ15" s="26"/>
      <c r="BA15" s="26" t="s">
        <v>66</v>
      </c>
      <c r="BB15" s="26"/>
      <c r="BC15" s="26" t="s">
        <v>80</v>
      </c>
      <c r="BD15" s="26"/>
      <c r="BE15" s="26"/>
      <c r="BF15" s="26"/>
      <c r="BG15" s="26" t="s">
        <v>187</v>
      </c>
      <c r="BH15" s="26"/>
      <c r="BI15" s="26" t="s">
        <v>188</v>
      </c>
      <c r="BJ15" s="26"/>
      <c r="BK15" s="26"/>
      <c r="BL15" s="26"/>
      <c r="BM15" s="26"/>
      <c r="BN15" s="26"/>
      <c r="BO15" s="26"/>
    </row>
    <row r="16" spans="2:67" x14ac:dyDescent="0.25">
      <c r="B16" s="8"/>
      <c r="C16" s="23"/>
      <c r="D16" s="23"/>
      <c r="K16" s="67" t="s">
        <v>202</v>
      </c>
      <c r="L16" s="39">
        <v>11</v>
      </c>
      <c r="M16" s="37" t="s">
        <v>9</v>
      </c>
      <c r="N16" s="47" t="e">
        <f>IF(HLOOKUP($B$35,$X$4:$BO$28,12,FALSE)=0,"",HLOOKUP($B$35,$X$4:$BO$28,12,FALSE))</f>
        <v>#N/A</v>
      </c>
      <c r="O16" s="47" t="e">
        <f>IF(HLOOKUP($B$36,$X$4:$BO$28,12,FALSE)=0,"",HLOOKUP($B$36,$X$4:$BO$28,12,FALSE))</f>
        <v>#N/A</v>
      </c>
      <c r="P16" s="47" t="e">
        <f>IF(HLOOKUP($B$37,$X$4:$BO$28,12,FALSE)=0,"",HLOOKUP($B$37,$X$4:$BO$28,12,FALSE))</f>
        <v>#N/A</v>
      </c>
      <c r="Q16" s="47" t="e">
        <f>IF(HLOOKUP($B$38,$X$4:$BO$28,12,FALSE)=0,"",HLOOKUP($B$38,$X$4:$BO$28,12,FALSE))</f>
        <v>#N/A</v>
      </c>
      <c r="R16" s="47" t="e">
        <f>IF(HLOOKUP($B$39,$X$4:$BO$28,12,FALSE)=0,"",HLOOKUP($B$39,$X$4:$BO$28,12,FALSE))</f>
        <v>#N/A</v>
      </c>
      <c r="S16" s="47" t="e">
        <f>IF(HLOOKUP($B$40,$X$4:$BO$28,12,FALSE)=0,"",HLOOKUP($B$40,$X$4:$BO$28,12,FALSE))</f>
        <v>#N/A</v>
      </c>
      <c r="T16" s="47" t="e">
        <f>IF(HLOOKUP($B$41,$X$4:$BO$28,12,FALSE)=0,"",HLOOKUP($B$41,$X$4:$BO$28,12,FALSE))</f>
        <v>#N/A</v>
      </c>
      <c r="U16" s="47" t="e">
        <f>IF(HLOOKUP($B$42,$X$4:$BO$28,12,FALSE)=0,"",HLOOKUP($B$42,$X$4:$BO$28,12,FALSE))</f>
        <v>#N/A</v>
      </c>
      <c r="V16" s="47" t="e">
        <f>IF(HLOOKUP($B$43,$X$4:$BO$28,12,FALSE)=0,"",HLOOKUP($B$43,$X$4:$BO$28,12,FALSE))</f>
        <v>#N/A</v>
      </c>
      <c r="W16" s="47" t="e">
        <f>IF(HLOOKUP($B$44,$X$4:$BO$28,12,FALSE)=0,"",HLOOKUP($B$44,$X$4:$BO$28,12,FALSE))</f>
        <v>#N/A</v>
      </c>
      <c r="X16" s="26"/>
      <c r="Y16" s="26"/>
      <c r="Z16" s="26" t="s">
        <v>180</v>
      </c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 t="s">
        <v>81</v>
      </c>
      <c r="AR16" s="26"/>
      <c r="AS16" s="26"/>
      <c r="AT16" s="26"/>
      <c r="AU16" s="26"/>
      <c r="AV16" s="26"/>
      <c r="AW16" s="26" t="s">
        <v>181</v>
      </c>
      <c r="AX16" s="26"/>
      <c r="AY16" s="26"/>
      <c r="AZ16" s="26"/>
      <c r="BA16" s="26" t="s">
        <v>171</v>
      </c>
      <c r="BB16" s="26"/>
      <c r="BC16" s="26" t="s">
        <v>82</v>
      </c>
      <c r="BD16" s="26"/>
      <c r="BE16" s="26"/>
      <c r="BF16" s="26"/>
      <c r="BG16" s="26"/>
      <c r="BH16" s="26"/>
      <c r="BI16" s="26" t="s">
        <v>189</v>
      </c>
      <c r="BJ16" s="26"/>
      <c r="BK16" s="26"/>
      <c r="BL16" s="26"/>
      <c r="BM16" s="26"/>
      <c r="BN16" s="26"/>
      <c r="BO16" s="26"/>
    </row>
    <row r="17" spans="2:67" ht="15.75" x14ac:dyDescent="0.25">
      <c r="B17" s="20" t="s">
        <v>166</v>
      </c>
      <c r="C17" s="21"/>
      <c r="D17" s="21"/>
      <c r="E17" s="21"/>
      <c r="K17" s="68" t="s">
        <v>203</v>
      </c>
      <c r="L17" s="40">
        <v>12</v>
      </c>
      <c r="M17" s="37" t="s">
        <v>10</v>
      </c>
      <c r="N17" s="47" t="e">
        <f>IF(HLOOKUP($B$35,$X$4:$BO$28,13,FALSE)=0,"",HLOOKUP($B$35,$X$4:$BO$28,13,FALSE))</f>
        <v>#N/A</v>
      </c>
      <c r="O17" s="47" t="e">
        <f>IF(HLOOKUP($B$36,$X$4:$BO$28,13,FALSE)=0,"",HLOOKUP($B$36,$X$4:$BO$28,13,FALSE))</f>
        <v>#N/A</v>
      </c>
      <c r="P17" s="47" t="e">
        <f>IF(HLOOKUP($B$37,$X$4:$BO$28,13,FALSE)=0,"",HLOOKUP($B$37,$X$4:$BO$28,13,FALSE))</f>
        <v>#N/A</v>
      </c>
      <c r="Q17" s="47" t="e">
        <f>IF(HLOOKUP($B$38,$X$4:$BO$28,13,FALSE)=0,"",HLOOKUP($B$38,$X$4:$BO$28,13,FALSE))</f>
        <v>#N/A</v>
      </c>
      <c r="R17" s="47" t="e">
        <f>IF(HLOOKUP($B$39,$X$4:$BO$28,13,FALSE)=0,"",HLOOKUP($B$39,$X$4:$BO$28,13,FALSE))</f>
        <v>#N/A</v>
      </c>
      <c r="S17" s="47" t="e">
        <f>IF(HLOOKUP($B$40,$X$4:$BO$28,13,FALSE)=0,"",HLOOKUP($B$40,$X$4:$BO$28,13,FALSE))</f>
        <v>#N/A</v>
      </c>
      <c r="T17" s="47" t="e">
        <f>IF(HLOOKUP($B$41,$X$4:$BO$28,13,FALSE)=0,"",HLOOKUP($B$41,$X$4:$BO$28,13,FALSE))</f>
        <v>#N/A</v>
      </c>
      <c r="U17" s="47" t="e">
        <f>IF(HLOOKUP($B$42,$X$4:$BO$28,13,FALSE)=0,"",HLOOKUP($B$42,$X$4:$BO$28,13,FALSE))</f>
        <v>#N/A</v>
      </c>
      <c r="V17" s="47" t="e">
        <f>IF(HLOOKUP($B$43,$X$4:$BO$28,13,FALSE)=0,"",HLOOKUP($B$43,$X$4:$BO$28,13,FALSE))</f>
        <v>#N/A</v>
      </c>
      <c r="W17" s="47" t="e">
        <f>IF(HLOOKUP($B$44,$X$4:$BO$28,13,FALSE)=0,"",HLOOKUP($B$44,$X$4:$BO$28,13,FALSE))</f>
        <v>#N/A</v>
      </c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 t="s">
        <v>83</v>
      </c>
      <c r="AR17" s="26"/>
      <c r="AS17" s="26"/>
      <c r="AT17" s="26"/>
      <c r="AU17" s="26"/>
      <c r="AV17" s="26"/>
      <c r="AW17" s="26"/>
      <c r="AX17" s="26"/>
      <c r="AY17" s="26"/>
      <c r="AZ17" s="26"/>
      <c r="BA17" s="26" t="s">
        <v>172</v>
      </c>
      <c r="BB17" s="26"/>
      <c r="BC17" s="26" t="s">
        <v>147</v>
      </c>
      <c r="BD17" s="26"/>
      <c r="BE17" s="26"/>
      <c r="BF17" s="26"/>
      <c r="BG17" s="26"/>
      <c r="BH17" s="26"/>
      <c r="BI17" s="26" t="s">
        <v>146</v>
      </c>
      <c r="BJ17" s="26"/>
      <c r="BK17" s="26"/>
      <c r="BL17" s="26"/>
      <c r="BM17" s="26"/>
      <c r="BN17" s="26"/>
      <c r="BO17" s="26"/>
    </row>
    <row r="18" spans="2:67" ht="16.5" customHeight="1" x14ac:dyDescent="0.25">
      <c r="K18" s="67" t="s">
        <v>204</v>
      </c>
      <c r="L18" s="39">
        <v>13</v>
      </c>
      <c r="M18" s="37" t="s">
        <v>11</v>
      </c>
      <c r="N18" s="47" t="e">
        <f>IF(HLOOKUP($B$35,$X$4:$BO$28,14,FALSE)=0,"",HLOOKUP($B$35,$X$4:$BO$28,14,FALSE))</f>
        <v>#N/A</v>
      </c>
      <c r="O18" s="47" t="e">
        <f>IF(HLOOKUP($B$36,$X$4:$BO$28,14,FALSE)=0,"",HLOOKUP($B$36,$X$4:$BO$28,14,FALSE))</f>
        <v>#N/A</v>
      </c>
      <c r="P18" s="47" t="e">
        <f>IF(HLOOKUP($B$37,$X$4:$BO$28,14,FALSE)=0,"",HLOOKUP($B$37,$X$4:$BO$28,14,FALSE))</f>
        <v>#N/A</v>
      </c>
      <c r="Q18" s="47" t="e">
        <f>IF(HLOOKUP($B$38,$X$4:$BO$28,14,FALSE)=0,"",HLOOKUP($B$38,$X$4:$BO$28,14,FALSE))</f>
        <v>#N/A</v>
      </c>
      <c r="R18" s="47" t="e">
        <f>IF(HLOOKUP($B$39,$X$4:$BO$28,14,FALSE)=0,"",HLOOKUP($B$39,$X$4:$BO$28,14,FALSE))</f>
        <v>#N/A</v>
      </c>
      <c r="S18" s="47" t="e">
        <f>IF(HLOOKUP($B$40,$X$4:$BO$28,14,FALSE)=0,"",HLOOKUP($B$40,$X$4:$BO$28,14,FALSE))</f>
        <v>#N/A</v>
      </c>
      <c r="T18" s="47" t="e">
        <f>IF(HLOOKUP($B$41,$X$4:$BO$28,14,FALSE)=0,"",HLOOKUP($B$41,$X$4:$BO$28,14,FALSE))</f>
        <v>#N/A</v>
      </c>
      <c r="U18" s="47" t="e">
        <f>IF(HLOOKUP($B$42,$X$4:$BO$28,14,FALSE)=0,"",HLOOKUP($B$42,$X$4:$BO$28,14,FALSE))</f>
        <v>#N/A</v>
      </c>
      <c r="V18" s="47" t="e">
        <f>IF(HLOOKUP($B$43,$X$4:$BO$28,14,FALSE)=0,"",HLOOKUP($B$43,$X$4:$BO$28,14,FALSE))</f>
        <v>#N/A</v>
      </c>
      <c r="W18" s="47" t="e">
        <f>IF(HLOOKUP($B$44,$X$4:$BO$28,14,FALSE)=0,"",HLOOKUP($B$44,$X$4:$BO$28,14,FALSE))</f>
        <v>#N/A</v>
      </c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 t="s">
        <v>84</v>
      </c>
      <c r="AR18" s="26"/>
      <c r="AS18" s="26"/>
      <c r="AT18" s="26"/>
      <c r="AU18" s="26"/>
      <c r="AV18" s="26"/>
      <c r="AW18" s="26"/>
      <c r="AX18" s="26"/>
      <c r="AY18" s="26"/>
      <c r="AZ18" s="26"/>
      <c r="BA18" s="26" t="s">
        <v>158</v>
      </c>
      <c r="BB18" s="26"/>
      <c r="BC18" s="26" t="s">
        <v>66</v>
      </c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</row>
    <row r="19" spans="2:67" ht="15.75" x14ac:dyDescent="0.25">
      <c r="B19" s="24" t="s">
        <v>85</v>
      </c>
      <c r="C19" s="24" t="s">
        <v>86</v>
      </c>
      <c r="D19" s="24" t="s">
        <v>87</v>
      </c>
      <c r="K19" s="68" t="s">
        <v>204</v>
      </c>
      <c r="L19" s="40">
        <v>14</v>
      </c>
      <c r="M19" s="37" t="s">
        <v>12</v>
      </c>
      <c r="N19" s="47" t="e">
        <f>IF(HLOOKUP($B$35,$X$4:$BO$28,15,FALSE)=0,"",HLOOKUP($B$35,$X$4:$BO$28,15,FALSE))</f>
        <v>#N/A</v>
      </c>
      <c r="O19" s="47" t="e">
        <f>IF(HLOOKUP($B$36,$X$4:$BO$28,15,FALSE)=0,"",HLOOKUP($B$36,$X$4:$BO$28,15,FALSE))</f>
        <v>#N/A</v>
      </c>
      <c r="P19" s="47" t="e">
        <f>IF(HLOOKUP($B$37,$X$4:$BO$28,15,FALSE)=0,"",HLOOKUP($B$37,$X$4:$BO$28,15,FALSE))</f>
        <v>#N/A</v>
      </c>
      <c r="Q19" s="47" t="e">
        <f>IF(HLOOKUP($B$38,$X$4:$BO$28,15,FALSE)=0,"",HLOOKUP($B$38,$X$4:$BO$28,15,FALSE))</f>
        <v>#N/A</v>
      </c>
      <c r="R19" s="47" t="e">
        <f>IF(HLOOKUP($B$39,$X$4:$BO$28,15,FALSE)=0,"",HLOOKUP($B$39,$X$4:$BO$28,15,FALSE))</f>
        <v>#N/A</v>
      </c>
      <c r="S19" s="47" t="e">
        <f>IF(HLOOKUP($B$40,$X$4:$BO$28,15,FALSE)=0,"",HLOOKUP($B$40,$X$4:$BO$28,15,FALSE))</f>
        <v>#N/A</v>
      </c>
      <c r="T19" s="47" t="e">
        <f>IF(HLOOKUP($B$41,$X$4:$BO$28,15,FALSE)=0,"",HLOOKUP($B$41,$X$4:$BO$28,15,FALSE))</f>
        <v>#N/A</v>
      </c>
      <c r="U19" s="47" t="e">
        <f>IF(HLOOKUP($B$42,$X$4:$BO$28,15,FALSE)=0,"",HLOOKUP($B$42,$X$4:$BO$28,15,FALSE))</f>
        <v>#N/A</v>
      </c>
      <c r="V19" s="47" t="e">
        <f>IF(HLOOKUP($B$43,$X$4:$BO$28,15,FALSE)=0,"",HLOOKUP($B$43,$X$4:$BO$28,15,FALSE))</f>
        <v>#N/A</v>
      </c>
      <c r="W19" s="47" t="e">
        <f>IF(HLOOKUP($B$44,$X$4:$BO$28,15,FALSE)=0,"",HLOOKUP($B$44,$X$4:$BO$28,15,FALSE))</f>
        <v>#N/A</v>
      </c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 t="s">
        <v>66</v>
      </c>
      <c r="AR19" s="26"/>
      <c r="AS19" s="26"/>
      <c r="AT19" s="26"/>
      <c r="AU19" s="26"/>
      <c r="AV19" s="26"/>
      <c r="AW19" s="26"/>
      <c r="AX19" s="26"/>
      <c r="AY19" s="26"/>
      <c r="AZ19" s="26"/>
      <c r="BA19" s="26" t="s">
        <v>146</v>
      </c>
      <c r="BB19" s="26"/>
      <c r="BC19" s="26" t="s">
        <v>182</v>
      </c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</row>
    <row r="20" spans="2:67" x14ac:dyDescent="0.25">
      <c r="B20" s="25"/>
      <c r="C20" s="58" t="s">
        <v>98</v>
      </c>
      <c r="D20" s="58" t="s">
        <v>98</v>
      </c>
      <c r="E20" s="8"/>
      <c r="K20" s="67" t="s">
        <v>205</v>
      </c>
      <c r="L20" s="39">
        <v>15</v>
      </c>
      <c r="M20" s="37" t="s">
        <v>13</v>
      </c>
      <c r="N20" s="47" t="e">
        <f>IF(HLOOKUP($B$35,$X$4:$BO$28,16,FALSE)=0,"",HLOOKUP($B$35,$X$4:$BO$28,16,FALSE))</f>
        <v>#N/A</v>
      </c>
      <c r="O20" s="47" t="e">
        <f>IF(HLOOKUP($B$36,$X$4:$BO$28,16,FALSE)=0,"",HLOOKUP($B$36,$X$4:$BO$28,16,FALSE))</f>
        <v>#N/A</v>
      </c>
      <c r="P20" s="47" t="e">
        <f>IF(HLOOKUP($B$37,$X$4:$BO$28,16,FALSE)=0,"",HLOOKUP($B$37,$X$4:$BO$28,16,FALSE))</f>
        <v>#N/A</v>
      </c>
      <c r="Q20" s="47" t="e">
        <f>IF(HLOOKUP($B$38,$X$4:$BO$28,16,FALSE)=0,"",HLOOKUP($B$38,$X$4:$BO$28,16,FALSE))</f>
        <v>#N/A</v>
      </c>
      <c r="R20" s="47" t="e">
        <f>IF(HLOOKUP($B$39,$X$4:$BO$28,16,FALSE)=0,"",HLOOKUP($B$39,$X$4:$BO$28,16,FALSE))</f>
        <v>#N/A</v>
      </c>
      <c r="S20" s="47" t="e">
        <f>IF(HLOOKUP($B$40,$X$4:$BO$28,16,FALSE)=0,"",HLOOKUP($B$40,$X$4:$BO$28,16,FALSE))</f>
        <v>#N/A</v>
      </c>
      <c r="T20" s="47" t="e">
        <f>IF(HLOOKUP($B$41,$X$4:$BO$28,16,FALSE)=0,"",HLOOKUP($B$41,$X$4:$BO$28,16,FALSE))</f>
        <v>#N/A</v>
      </c>
      <c r="U20" s="47" t="e">
        <f>IF(HLOOKUP($B$42,$X$4:$BO$28,16,FALSE)=0,"",HLOOKUP($B$42,$X$4:$BO$28,16,FALSE))</f>
        <v>#N/A</v>
      </c>
      <c r="V20" s="47" t="e">
        <f>IF(HLOOKUP($B$43,$X$4:$BO$28,16,FALSE)=0,"",HLOOKUP($B$43,$X$4:$BO$28,16,FALSE))</f>
        <v>#N/A</v>
      </c>
      <c r="W20" s="47" t="e">
        <f>IF(HLOOKUP($B$44,$X$4:$BO$28,16,FALSE)=0,"",HLOOKUP($B$44,$X$4:$BO$28,16,FALSE))</f>
        <v>#N/A</v>
      </c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 t="s">
        <v>142</v>
      </c>
      <c r="AR20" s="26"/>
      <c r="AS20" s="26"/>
      <c r="AT20" s="26"/>
      <c r="AU20" s="26"/>
      <c r="AV20" s="26"/>
      <c r="AW20" s="26"/>
      <c r="AX20" s="26"/>
      <c r="AY20" s="26"/>
      <c r="AZ20" s="26"/>
      <c r="BA20" s="26" t="s">
        <v>176</v>
      </c>
      <c r="BB20" s="26"/>
      <c r="BC20" s="26" t="s">
        <v>146</v>
      </c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</row>
    <row r="21" spans="2:67" x14ac:dyDescent="0.25">
      <c r="B21" s="8"/>
      <c r="C21" s="30"/>
      <c r="D21" s="30"/>
      <c r="E21" s="8"/>
      <c r="K21" s="68" t="s">
        <v>206</v>
      </c>
      <c r="L21" s="39"/>
      <c r="M21" s="37" t="s">
        <v>194</v>
      </c>
      <c r="N21" s="47" t="e">
        <f>IF(HLOOKUP($B$35,$X$4:$BO$28,17,FALSE)=0,"",HLOOKUP($B$35,$X$4:$BO$28,17,FALSE))</f>
        <v>#N/A</v>
      </c>
      <c r="O21" s="47" t="e">
        <f>IF(HLOOKUP($B$36,$X$4:$BO$28,17,FALSE)=0,"",HLOOKUP($B$36,$X$4:$BO$28,17,FALSE))</f>
        <v>#N/A</v>
      </c>
      <c r="P21" s="47" t="e">
        <f>IF(HLOOKUP($B$37,$X$4:$BO$28,17,FALSE)=0,"",HLOOKUP($B$37,$X$4:$BO$28,17,FALSE))</f>
        <v>#N/A</v>
      </c>
      <c r="Q21" s="47" t="e">
        <f>IF(HLOOKUP($B$38,$X$4:$BO$28,17,FALSE)=0,"",HLOOKUP($B$38,$X$4:$BO$28,17,FALSE))</f>
        <v>#N/A</v>
      </c>
      <c r="R21" s="47" t="e">
        <f>IF(HLOOKUP($B$39,$X$4:$BO$28,17,FALSE)=0,"",HLOOKUP($B$39,$X$4:$BO$28,17,FALSE))</f>
        <v>#N/A</v>
      </c>
      <c r="S21" s="47" t="e">
        <f>IF(HLOOKUP($B$40,$X$4:$BO$28,17,FALSE)=0,"",HLOOKUP($B$40,$X$4:$BO$28,17,FALSE))</f>
        <v>#N/A</v>
      </c>
      <c r="T21" s="47" t="e">
        <f>IF(HLOOKUP($B$41,$X$4:$BO$28,17,FALSE)=0,"",HLOOKUP($B$41,$X$4:$BO$28,17,FALSE))</f>
        <v>#N/A</v>
      </c>
      <c r="U21" s="47" t="e">
        <f>IF(HLOOKUP($B$42,$X$4:$BO$28,17,FALSE)=0,"",HLOOKUP($B$42,$X$4:$BO$28,17,FALSE))</f>
        <v>#N/A</v>
      </c>
      <c r="V21" s="47" t="e">
        <f>IF(HLOOKUP($B$43,$X$4:$BO$28,17,FALSE)=0,"",HLOOKUP($B$43,$X$4:$BO$28,17,FALSE))</f>
        <v>#N/A</v>
      </c>
      <c r="W21" s="47" t="e">
        <f>IF(HLOOKUP($B$44,$X$4:$BO$28,17,FALSE)=0,"",HLOOKUP($B$44,$X$4:$BO$28,17,FALSE))</f>
        <v>#N/A</v>
      </c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 t="s">
        <v>157</v>
      </c>
      <c r="AR21" s="26"/>
      <c r="AS21" s="26"/>
      <c r="AT21" s="26"/>
      <c r="AU21" s="26"/>
      <c r="AV21" s="26"/>
      <c r="AW21" s="26"/>
      <c r="AX21" s="26"/>
      <c r="AY21" s="26"/>
      <c r="AZ21" s="26"/>
      <c r="BA21" s="26" t="s">
        <v>188</v>
      </c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</row>
    <row r="22" spans="2:67" x14ac:dyDescent="0.25">
      <c r="B22" s="24" t="s">
        <v>148</v>
      </c>
      <c r="C22" s="24" t="s">
        <v>143</v>
      </c>
      <c r="D22" s="24" t="s">
        <v>76</v>
      </c>
      <c r="E22" s="8"/>
      <c r="K22" s="67" t="s">
        <v>207</v>
      </c>
      <c r="L22" s="39"/>
      <c r="M22" s="37" t="s">
        <v>15</v>
      </c>
      <c r="N22" s="47" t="e">
        <f>IF(HLOOKUP($B$35,$X$4:$BO$28,18,FALSE)=0,"",HLOOKUP($B$35,$X$4:$BO$28,18,FALSE))</f>
        <v>#N/A</v>
      </c>
      <c r="O22" s="47" t="e">
        <f>IF(HLOOKUP($B$36,$X$4:$BO$28,18,FALSE)=0,"",HLOOKUP($B$36,$X$4:$BO$28,18,FALSE))</f>
        <v>#N/A</v>
      </c>
      <c r="P22" s="47" t="e">
        <f>IF(HLOOKUP($B$37,$X$4:$BO$28,18,FALSE)=0,"",HLOOKUP($B$37,$X$4:$BO$28,18,FALSE))</f>
        <v>#N/A</v>
      </c>
      <c r="Q22" s="47" t="e">
        <f>IF(HLOOKUP($B$38,$X$4:$BO$28,18,FALSE)=0,"",HLOOKUP($B$38,$X$4:$BO$28,18,FALSE))</f>
        <v>#N/A</v>
      </c>
      <c r="R22" s="47" t="e">
        <f>IF(HLOOKUP($B$39,$X$4:$BO$28,18,FALSE)=0,"",HLOOKUP($B$39,$X$4:$BO$28,18,FALSE))</f>
        <v>#N/A</v>
      </c>
      <c r="S22" s="47" t="e">
        <f>IF(HLOOKUP($B$40,$X$4:$BO$28,18,FALSE)=0,"",HLOOKUP($B$40,$X$4:$BO$28,18,FALSE))</f>
        <v>#N/A</v>
      </c>
      <c r="T22" s="47" t="e">
        <f>IF(HLOOKUP($B$41,$X$4:$BO$28,18,FALSE)=0,"",HLOOKUP($B$41,$X$4:$BO$28,18,FALSE))</f>
        <v>#N/A</v>
      </c>
      <c r="U22" s="47" t="e">
        <f>IF(HLOOKUP($B$42,$X$4:$BO$28,18,FALSE)=0,"",HLOOKUP($B$42,$X$4:$BO$28,18,FALSE))</f>
        <v>#N/A</v>
      </c>
      <c r="V22" s="47" t="e">
        <f>IF(HLOOKUP($B$43,$X$4:$BO$28,18,FALSE)=0,"",HLOOKUP($B$43,$X$4:$BO$28,18,FALSE))</f>
        <v>#N/A</v>
      </c>
      <c r="W22" s="47" t="e">
        <f>IF(HLOOKUP($B$44,$X$4:$BO$28,18,FALSE)=0,"",HLOOKUP($B$44,$X$4:$BO$28,18,FALSE))</f>
        <v>#N/A</v>
      </c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 t="s">
        <v>146</v>
      </c>
      <c r="AR22" s="26"/>
      <c r="AS22" s="26"/>
      <c r="AT22" s="26"/>
      <c r="AU22" s="26"/>
      <c r="AV22" s="26"/>
      <c r="AW22" s="26"/>
      <c r="AX22" s="26"/>
      <c r="AY22" s="26"/>
      <c r="AZ22" s="26"/>
      <c r="BA22" s="26" t="s">
        <v>190</v>
      </c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</row>
    <row r="23" spans="2:67" x14ac:dyDescent="0.25">
      <c r="B23" s="44"/>
      <c r="C23" s="56"/>
      <c r="D23" s="46"/>
      <c r="E23" s="8"/>
      <c r="K23" s="68" t="s">
        <v>208</v>
      </c>
      <c r="L23" s="39"/>
      <c r="M23" s="37" t="s">
        <v>16</v>
      </c>
      <c r="N23" s="47" t="e">
        <f>IF(HLOOKUP($B$35,$X$4:$BO$28,19,FALSE)=0,"",HLOOKUP($B$35,$X$4:$BO$28,19,FALSE))</f>
        <v>#N/A</v>
      </c>
      <c r="O23" s="47" t="e">
        <f>IF(HLOOKUP($B$36,$X$4:$BO$28,19,FALSE)=0,"",HLOOKUP($B$36,$X$4:$BO$28,19,FALSE))</f>
        <v>#N/A</v>
      </c>
      <c r="P23" s="47" t="e">
        <f>IF(HLOOKUP($B$37,$X$4:$BO$28,19,FALSE)=0,"",HLOOKUP($B$37,$X$4:$BO$28,19,FALSE))</f>
        <v>#N/A</v>
      </c>
      <c r="Q23" s="47" t="e">
        <f>IF(HLOOKUP($B$38,$X$4:$BO$28,19,FALSE)=0,"",HLOOKUP($B$38,$X$4:$BO$28,19,FALSE))</f>
        <v>#N/A</v>
      </c>
      <c r="R23" s="47" t="e">
        <f>IF(HLOOKUP($B$39,$X$4:$BO$28,19,FALSE)=0,"",HLOOKUP($B$39,$X$4:$BO$28,19,FALSE))</f>
        <v>#N/A</v>
      </c>
      <c r="S23" s="47" t="e">
        <f>IF(HLOOKUP($B$40,$X$4:$BO$28,19,FALSE)=0,"",HLOOKUP($B$40,$X$4:$BO$28,19,FALSE))</f>
        <v>#N/A</v>
      </c>
      <c r="T23" s="47" t="e">
        <f>IF(HLOOKUP($B$41,$X$4:$BO$28,19,FALSE)=0,"",HLOOKUP($B$41,$X$4:$BO$28,19,FALSE))</f>
        <v>#N/A</v>
      </c>
      <c r="U23" s="47" t="e">
        <f>IF(HLOOKUP($B$42,$X$4:$BO$28,19,FALSE)=0,"",HLOOKUP($B$42,$X$4:$BO$28,19,FALSE))</f>
        <v>#N/A</v>
      </c>
      <c r="V23" s="47" t="e">
        <f>IF(HLOOKUP($B$43,$X$4:$BO$28,19,FALSE)=0,"",HLOOKUP($B$43,$X$4:$BO$28,19,FALSE))</f>
        <v>#N/A</v>
      </c>
      <c r="W23" s="47" t="e">
        <f>IF(HLOOKUP($B$44,$X$4:$BO$28,19,FALSE)=0,"",HLOOKUP($B$44,$X$4:$BO$28,19,FALSE))</f>
        <v>#N/A</v>
      </c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 t="s">
        <v>159</v>
      </c>
      <c r="AR23" s="26"/>
      <c r="AS23" s="26"/>
      <c r="AT23" s="26"/>
      <c r="AU23" s="26"/>
      <c r="AV23" s="26"/>
      <c r="AW23" s="26"/>
      <c r="AX23" s="26"/>
      <c r="AY23" s="26"/>
      <c r="AZ23" s="26"/>
      <c r="BA23" s="26" t="s">
        <v>191</v>
      </c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</row>
    <row r="24" spans="2:67" x14ac:dyDescent="0.25">
      <c r="B24" s="61"/>
      <c r="C24" s="23"/>
      <c r="D24" s="57"/>
      <c r="E24" s="8"/>
      <c r="K24" s="67" t="s">
        <v>209</v>
      </c>
      <c r="L24" s="39"/>
      <c r="M24" s="37" t="s">
        <v>296</v>
      </c>
      <c r="N24" s="47" t="e">
        <f>IF(HLOOKUP($B$35,$X$4:$BO$28,20,FALSE)=0,"",HLOOKUP($B$35,$X$4:$BO$28,20,FALSE))</f>
        <v>#N/A</v>
      </c>
      <c r="O24" s="47" t="e">
        <f>IF(HLOOKUP($B$36,$X$4:$BO$28,20,FALSE)=0,"",HLOOKUP($B$36,$X$4:$BO$28,20,FALSE))</f>
        <v>#N/A</v>
      </c>
      <c r="P24" s="47" t="e">
        <f>IF(HLOOKUP($B$37,$X$4:$BO$28,20,FALSE)=0,"",HLOOKUP($B$37,$X$4:$BO$28,20,FALSE))</f>
        <v>#N/A</v>
      </c>
      <c r="Q24" s="47" t="e">
        <f>IF(HLOOKUP($B$38,$X$4:$BO$28,20,FALSE)=0,"",HLOOKUP($B$38,$X$4:$BO$28,20,FALSE))</f>
        <v>#N/A</v>
      </c>
      <c r="R24" s="47" t="e">
        <f>IF(HLOOKUP($B$39,$X$4:$BO$28,20,FALSE)=0,"",HLOOKUP($B$39,$X$4:$BO$28,20,FALSE))</f>
        <v>#N/A</v>
      </c>
      <c r="S24" s="47" t="e">
        <f>IF(HLOOKUP($B$40,$X$4:$BO$28,20,FALSE)=0,"",HLOOKUP($B$40,$X$4:$BO$28,20,FALSE))</f>
        <v>#N/A</v>
      </c>
      <c r="T24" s="47" t="e">
        <f>IF(HLOOKUP($B$41,$X$4:$BO$28,20,FALSE)=0,"",HLOOKUP($B$41,$X$4:$BO$28,20,FALSE))</f>
        <v>#N/A</v>
      </c>
      <c r="U24" s="47" t="e">
        <f>IF(HLOOKUP($B$42,$X$4:$BO$28,20,FALSE)=0,"",HLOOKUP($B$42,$X$4:$BO$28,20,FALSE))</f>
        <v>#N/A</v>
      </c>
      <c r="V24" s="47" t="e">
        <f>IF(HLOOKUP($B$43,$X$4:$BO$28,20,FALSE)=0,"",HLOOKUP($B$43,$X$4:$BO$28,20,FALSE))</f>
        <v>#N/A</v>
      </c>
      <c r="W24" s="47" t="e">
        <f>IF(HLOOKUP($B$44,$X$4:$BO$28,20,FALSE)=0,"",HLOOKUP($B$44,$X$4:$BO$28,20,FALSE))</f>
        <v>#N/A</v>
      </c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</row>
    <row r="25" spans="2:67" x14ac:dyDescent="0.25">
      <c r="B25" s="24" t="s">
        <v>75</v>
      </c>
      <c r="C25" s="61"/>
      <c r="D25" s="24" t="s">
        <v>149</v>
      </c>
      <c r="E25" s="8"/>
      <c r="K25" s="68" t="s">
        <v>210</v>
      </c>
      <c r="L25" s="39"/>
      <c r="M25" s="37" t="s">
        <v>192</v>
      </c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</row>
    <row r="26" spans="2:67" x14ac:dyDescent="0.25">
      <c r="B26" s="44"/>
      <c r="C26" s="61"/>
      <c r="D26" s="59"/>
      <c r="E26" s="8"/>
      <c r="K26" s="69" t="s">
        <v>211</v>
      </c>
      <c r="L26" s="39"/>
      <c r="M26" s="37" t="s">
        <v>18</v>
      </c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</row>
    <row r="27" spans="2:67" ht="21.75" customHeight="1" x14ac:dyDescent="0.25">
      <c r="E27" s="8"/>
      <c r="K27" s="68" t="s">
        <v>212</v>
      </c>
      <c r="L27" s="40">
        <v>16</v>
      </c>
      <c r="M27" s="37" t="s">
        <v>19</v>
      </c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</row>
    <row r="28" spans="2:67" ht="18.75" customHeight="1" x14ac:dyDescent="0.25">
      <c r="B28" s="73" t="s">
        <v>163</v>
      </c>
      <c r="C28" s="73"/>
      <c r="D28" s="73"/>
      <c r="E28" s="73"/>
      <c r="K28" s="67" t="s">
        <v>213</v>
      </c>
      <c r="L28" s="39">
        <v>17</v>
      </c>
      <c r="M28" s="38" t="s">
        <v>186</v>
      </c>
      <c r="N28" s="47"/>
      <c r="O28" s="47"/>
      <c r="P28" s="47"/>
      <c r="Q28" s="47"/>
      <c r="R28" s="47"/>
      <c r="S28" s="72"/>
      <c r="T28" s="72"/>
      <c r="U28" s="72"/>
      <c r="V28" s="72"/>
      <c r="W28" s="72"/>
      <c r="X28" s="71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</row>
    <row r="29" spans="2:67" ht="15.75" x14ac:dyDescent="0.25">
      <c r="B29" s="8"/>
      <c r="C29" s="5"/>
      <c r="D29" s="5"/>
      <c r="K29" s="68" t="s">
        <v>214</v>
      </c>
      <c r="L29" s="40">
        <v>18</v>
      </c>
      <c r="M29" s="38" t="s">
        <v>20</v>
      </c>
      <c r="N29" s="47"/>
      <c r="O29" s="47"/>
      <c r="P29" s="47"/>
      <c r="Q29" s="47"/>
      <c r="R29" s="47"/>
      <c r="S29" s="72"/>
      <c r="T29" s="72"/>
      <c r="U29" s="72"/>
      <c r="V29" s="72"/>
      <c r="W29" s="7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</row>
    <row r="30" spans="2:67" x14ac:dyDescent="0.25">
      <c r="B30" s="7"/>
      <c r="C30" s="24" t="s">
        <v>88</v>
      </c>
      <c r="D30" s="24" t="s">
        <v>89</v>
      </c>
      <c r="K30" s="67" t="s">
        <v>215</v>
      </c>
      <c r="L30" s="39">
        <v>19</v>
      </c>
      <c r="M30" s="38" t="s">
        <v>173</v>
      </c>
      <c r="N30" s="47"/>
      <c r="O30" s="47"/>
      <c r="P30" s="47"/>
      <c r="Q30" s="47"/>
      <c r="R30" s="47"/>
      <c r="S30" s="72"/>
      <c r="T30" s="72"/>
      <c r="U30" s="72"/>
      <c r="V30" s="72"/>
      <c r="W30" s="7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</row>
    <row r="31" spans="2:67" ht="15.75" x14ac:dyDescent="0.25">
      <c r="B31" s="29" t="s">
        <v>90</v>
      </c>
      <c r="C31" s="58" t="s">
        <v>98</v>
      </c>
      <c r="D31" s="58" t="s">
        <v>98</v>
      </c>
      <c r="K31" s="68" t="s">
        <v>216</v>
      </c>
      <c r="L31" s="40">
        <v>20</v>
      </c>
      <c r="M31" s="38" t="s">
        <v>21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</row>
    <row r="32" spans="2:67" x14ac:dyDescent="0.25">
      <c r="B32" s="29" t="s">
        <v>91</v>
      </c>
      <c r="C32" s="58" t="s">
        <v>91</v>
      </c>
      <c r="D32" s="58" t="s">
        <v>91</v>
      </c>
      <c r="K32" s="69" t="s">
        <v>217</v>
      </c>
      <c r="L32" s="39">
        <v>21</v>
      </c>
      <c r="M32" s="37" t="s">
        <v>22</v>
      </c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</row>
    <row r="33" spans="2:265" ht="16.5" thickBot="1" x14ac:dyDescent="0.3">
      <c r="B33" s="29"/>
      <c r="C33" s="30"/>
      <c r="D33" s="28"/>
      <c r="K33" s="68" t="s">
        <v>218</v>
      </c>
      <c r="L33" s="40">
        <v>22</v>
      </c>
      <c r="M33" s="37" t="s">
        <v>23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</row>
    <row r="34" spans="2:265" s="10" customFormat="1" x14ac:dyDescent="0.25">
      <c r="B34" s="18" t="s">
        <v>92</v>
      </c>
      <c r="C34" s="19" t="s">
        <v>93</v>
      </c>
      <c r="D34" s="103" t="s">
        <v>94</v>
      </c>
      <c r="E34" s="104"/>
      <c r="K34" s="69" t="s">
        <v>219</v>
      </c>
      <c r="L34" s="39">
        <v>23</v>
      </c>
      <c r="M34" s="37" t="s">
        <v>24</v>
      </c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</row>
    <row r="35" spans="2:265" s="11" customFormat="1" ht="35.25" customHeight="1" x14ac:dyDescent="0.25">
      <c r="B35" s="41"/>
      <c r="C35" s="42"/>
      <c r="D35" s="99"/>
      <c r="E35" s="100"/>
      <c r="K35" s="68" t="s">
        <v>220</v>
      </c>
      <c r="L35" s="45">
        <v>24</v>
      </c>
      <c r="M35" s="37" t="s">
        <v>25</v>
      </c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</row>
    <row r="36" spans="2:265" s="11" customFormat="1" ht="35.450000000000003" customHeight="1" x14ac:dyDescent="0.25">
      <c r="B36" s="41"/>
      <c r="C36" s="42"/>
      <c r="D36" s="99"/>
      <c r="E36" s="105"/>
      <c r="K36" s="67" t="s">
        <v>221</v>
      </c>
      <c r="L36" s="39">
        <v>25</v>
      </c>
      <c r="M36" s="37" t="s">
        <v>26</v>
      </c>
      <c r="N36" s="64"/>
      <c r="O36" s="64"/>
      <c r="P36" s="64"/>
      <c r="Q36" s="64"/>
      <c r="R36" s="64"/>
    </row>
    <row r="37" spans="2:265" s="11" customFormat="1" ht="26.25" customHeight="1" x14ac:dyDescent="0.25">
      <c r="B37" s="41"/>
      <c r="C37" s="42"/>
      <c r="D37" s="99"/>
      <c r="E37" s="105"/>
      <c r="K37" s="68" t="s">
        <v>222</v>
      </c>
      <c r="L37" s="40">
        <v>26</v>
      </c>
      <c r="M37" s="37" t="s">
        <v>27</v>
      </c>
      <c r="N37" s="64"/>
      <c r="O37" s="64"/>
      <c r="P37" s="64"/>
      <c r="Q37" s="64"/>
      <c r="R37" s="64"/>
    </row>
    <row r="38" spans="2:265" s="11" customFormat="1" ht="27" customHeight="1" x14ac:dyDescent="0.25">
      <c r="B38" s="41"/>
      <c r="C38" s="42"/>
      <c r="D38" s="106"/>
      <c r="E38" s="105"/>
      <c r="K38" s="67" t="s">
        <v>223</v>
      </c>
      <c r="L38" s="39">
        <v>27</v>
      </c>
      <c r="M38" s="37" t="s">
        <v>28</v>
      </c>
    </row>
    <row r="39" spans="2:265" s="11" customFormat="1" ht="28.5" customHeight="1" x14ac:dyDescent="0.25">
      <c r="B39" s="41"/>
      <c r="C39" s="42"/>
      <c r="D39" s="107"/>
      <c r="E39" s="108"/>
      <c r="K39" s="68" t="s">
        <v>224</v>
      </c>
      <c r="L39" s="40">
        <v>28</v>
      </c>
      <c r="M39" s="37" t="s">
        <v>198</v>
      </c>
    </row>
    <row r="40" spans="2:265" s="11" customFormat="1" ht="28.5" customHeight="1" x14ac:dyDescent="0.25">
      <c r="B40" s="41"/>
      <c r="C40" s="42"/>
      <c r="D40" s="106"/>
      <c r="E40" s="105"/>
      <c r="K40" s="67" t="s">
        <v>225</v>
      </c>
      <c r="L40" s="39">
        <v>29</v>
      </c>
      <c r="M40" s="37" t="s">
        <v>30</v>
      </c>
    </row>
    <row r="41" spans="2:265" s="11" customFormat="1" ht="28.5" customHeight="1" x14ac:dyDescent="0.25">
      <c r="B41" s="41"/>
      <c r="C41" s="42"/>
      <c r="D41" s="106"/>
      <c r="E41" s="105"/>
      <c r="K41" s="68" t="s">
        <v>226</v>
      </c>
      <c r="L41" s="40">
        <v>30</v>
      </c>
      <c r="M41" s="37" t="s">
        <v>31</v>
      </c>
    </row>
    <row r="42" spans="2:265" s="11" customFormat="1" ht="28.5" customHeight="1" x14ac:dyDescent="0.25">
      <c r="B42" s="41"/>
      <c r="C42" s="42"/>
      <c r="D42" s="106"/>
      <c r="E42" s="105"/>
      <c r="K42" s="67" t="s">
        <v>227</v>
      </c>
      <c r="L42" s="39">
        <v>31</v>
      </c>
      <c r="M42" s="26" t="s">
        <v>197</v>
      </c>
    </row>
    <row r="43" spans="2:265" s="11" customFormat="1" ht="28.5" customHeight="1" x14ac:dyDescent="0.25">
      <c r="B43" s="41"/>
      <c r="C43" s="42"/>
      <c r="D43" s="106"/>
      <c r="E43" s="105"/>
      <c r="K43" s="68" t="s">
        <v>228</v>
      </c>
      <c r="L43" s="40">
        <v>32</v>
      </c>
      <c r="M43" s="26"/>
    </row>
    <row r="44" spans="2:265" s="11" customFormat="1" ht="28.5" customHeight="1" x14ac:dyDescent="0.25">
      <c r="B44" s="41"/>
      <c r="C44" s="42"/>
      <c r="D44" s="106"/>
      <c r="E44" s="105"/>
      <c r="K44" s="67" t="s">
        <v>229</v>
      </c>
      <c r="L44" s="39">
        <v>33</v>
      </c>
      <c r="M44" s="37"/>
    </row>
    <row r="45" spans="2:265" ht="15.75" x14ac:dyDescent="0.25">
      <c r="K45" s="68" t="s">
        <v>230</v>
      </c>
      <c r="L45" s="40">
        <v>34</v>
      </c>
      <c r="M45" s="37"/>
    </row>
    <row r="46" spans="2:265" x14ac:dyDescent="0.25">
      <c r="B46" s="73" t="s">
        <v>150</v>
      </c>
      <c r="C46" s="73"/>
      <c r="D46" s="73"/>
      <c r="E46" s="73"/>
      <c r="K46" s="67" t="s">
        <v>231</v>
      </c>
      <c r="L46" s="39">
        <v>35</v>
      </c>
      <c r="M46" s="37"/>
    </row>
    <row r="47" spans="2:265" ht="15.75" x14ac:dyDescent="0.25">
      <c r="K47" s="68" t="s">
        <v>232</v>
      </c>
      <c r="L47" s="40">
        <v>36</v>
      </c>
      <c r="M47" s="37"/>
    </row>
    <row r="48" spans="2:265" x14ac:dyDescent="0.25">
      <c r="B48" s="7"/>
      <c r="C48" s="7"/>
      <c r="F48" s="7"/>
      <c r="G48" s="7"/>
      <c r="H48" s="7"/>
      <c r="I48" s="12"/>
      <c r="J48" s="12"/>
      <c r="K48" s="67" t="s">
        <v>233</v>
      </c>
      <c r="L48" s="7">
        <v>37</v>
      </c>
      <c r="M48" s="26"/>
    </row>
    <row r="49" spans="2:13" x14ac:dyDescent="0.25">
      <c r="B49" s="7"/>
      <c r="C49" s="24" t="s">
        <v>95</v>
      </c>
      <c r="D49" s="24" t="s">
        <v>96</v>
      </c>
      <c r="F49" s="7"/>
      <c r="G49" s="7"/>
      <c r="H49" s="7"/>
      <c r="I49" s="12"/>
      <c r="J49" s="12"/>
      <c r="K49" s="68" t="s">
        <v>234</v>
      </c>
      <c r="M49" s="37"/>
    </row>
    <row r="50" spans="2:13" x14ac:dyDescent="0.25">
      <c r="B50" s="29" t="s">
        <v>97</v>
      </c>
      <c r="C50" s="58" t="s">
        <v>98</v>
      </c>
      <c r="D50" s="58" t="s">
        <v>98</v>
      </c>
      <c r="F50" s="7"/>
      <c r="G50" s="7"/>
      <c r="H50" s="7"/>
      <c r="I50" s="12"/>
      <c r="J50" s="12"/>
      <c r="K50" s="67" t="s">
        <v>235</v>
      </c>
      <c r="M50" s="26"/>
    </row>
    <row r="51" spans="2:13" x14ac:dyDescent="0.25">
      <c r="B51" s="29" t="s">
        <v>91</v>
      </c>
      <c r="C51" s="58" t="s">
        <v>91</v>
      </c>
      <c r="D51" s="58" t="s">
        <v>91</v>
      </c>
      <c r="F51" s="7"/>
      <c r="G51" s="7"/>
      <c r="H51" s="7"/>
      <c r="I51" s="12"/>
      <c r="J51" s="12"/>
      <c r="K51" s="68" t="s">
        <v>236</v>
      </c>
      <c r="M51" s="26"/>
    </row>
    <row r="52" spans="2:13" ht="12" customHeight="1" thickBot="1" x14ac:dyDescent="0.3">
      <c r="B52" s="7"/>
      <c r="C52" s="28"/>
      <c r="D52" s="28"/>
      <c r="F52" s="7"/>
      <c r="G52" s="7"/>
      <c r="H52" s="7"/>
      <c r="I52" s="12"/>
      <c r="J52" s="12"/>
      <c r="K52" s="67" t="s">
        <v>237</v>
      </c>
      <c r="M52" s="62"/>
    </row>
    <row r="53" spans="2:13" x14ac:dyDescent="0.25">
      <c r="B53" s="52" t="s">
        <v>99</v>
      </c>
      <c r="C53" s="35"/>
      <c r="D53" s="35"/>
      <c r="E53" s="36"/>
      <c r="F53" s="7"/>
      <c r="G53" s="7"/>
      <c r="H53" s="7"/>
      <c r="K53" s="68" t="s">
        <v>238</v>
      </c>
      <c r="M53" s="62"/>
    </row>
    <row r="54" spans="2:13" x14ac:dyDescent="0.25">
      <c r="B54" s="86"/>
      <c r="C54" s="78"/>
      <c r="D54" s="78"/>
      <c r="E54" s="87"/>
      <c r="F54" s="7"/>
      <c r="G54" s="7"/>
      <c r="H54" s="7"/>
      <c r="K54" s="67" t="s">
        <v>239</v>
      </c>
      <c r="M54" s="62"/>
    </row>
    <row r="55" spans="2:13" x14ac:dyDescent="0.25">
      <c r="B55" s="80"/>
      <c r="C55" s="81"/>
      <c r="D55" s="81"/>
      <c r="E55" s="88"/>
      <c r="F55" s="7"/>
      <c r="G55" s="7"/>
      <c r="H55" s="7"/>
      <c r="K55" s="68" t="s">
        <v>240</v>
      </c>
      <c r="M55" s="62"/>
    </row>
    <row r="56" spans="2:13" x14ac:dyDescent="0.25">
      <c r="B56" s="80"/>
      <c r="C56" s="81"/>
      <c r="D56" s="81"/>
      <c r="E56" s="88"/>
      <c r="F56" s="7"/>
      <c r="G56" s="7"/>
      <c r="H56" s="7"/>
      <c r="K56" s="67" t="s">
        <v>241</v>
      </c>
      <c r="M56" s="62"/>
    </row>
    <row r="57" spans="2:13" x14ac:dyDescent="0.25">
      <c r="B57" s="80"/>
      <c r="C57" s="81"/>
      <c r="D57" s="81"/>
      <c r="E57" s="88"/>
      <c r="F57" s="7"/>
      <c r="G57" s="7"/>
      <c r="H57" s="7"/>
      <c r="K57" s="68" t="s">
        <v>242</v>
      </c>
      <c r="M57" s="62"/>
    </row>
    <row r="58" spans="2:13" x14ac:dyDescent="0.25">
      <c r="B58" s="80"/>
      <c r="C58" s="81"/>
      <c r="D58" s="81"/>
      <c r="E58" s="88"/>
      <c r="K58" s="67" t="s">
        <v>243</v>
      </c>
    </row>
    <row r="59" spans="2:13" ht="15.75" thickBot="1" x14ac:dyDescent="0.3">
      <c r="B59" s="83"/>
      <c r="C59" s="84"/>
      <c r="D59" s="84"/>
      <c r="E59" s="89"/>
      <c r="K59" s="68" t="s">
        <v>244</v>
      </c>
      <c r="M59" s="7">
        <v>1</v>
      </c>
    </row>
    <row r="60" spans="2:13" ht="19.149999999999999" customHeight="1" thickBot="1" x14ac:dyDescent="0.3">
      <c r="B60" s="7"/>
      <c r="C60" s="7"/>
      <c r="D60" s="7"/>
      <c r="E60" s="7"/>
      <c r="K60" s="67" t="s">
        <v>245</v>
      </c>
      <c r="M60" s="7">
        <v>2</v>
      </c>
    </row>
    <row r="61" spans="2:13" x14ac:dyDescent="0.25">
      <c r="B61" s="74" t="s">
        <v>162</v>
      </c>
      <c r="C61" s="75"/>
      <c r="D61" s="75"/>
      <c r="E61" s="90"/>
      <c r="K61" s="68" t="s">
        <v>246</v>
      </c>
      <c r="M61" s="62">
        <v>3</v>
      </c>
    </row>
    <row r="62" spans="2:13" x14ac:dyDescent="0.25">
      <c r="B62" s="77"/>
      <c r="C62" s="78"/>
      <c r="D62" s="78"/>
      <c r="E62" s="87"/>
      <c r="K62" s="67" t="s">
        <v>247</v>
      </c>
      <c r="M62" s="62">
        <v>4</v>
      </c>
    </row>
    <row r="63" spans="2:13" x14ac:dyDescent="0.25">
      <c r="B63" s="80"/>
      <c r="C63" s="81"/>
      <c r="D63" s="81"/>
      <c r="E63" s="88"/>
      <c r="K63" s="68" t="s">
        <v>248</v>
      </c>
      <c r="M63" s="62">
        <v>5</v>
      </c>
    </row>
    <row r="64" spans="2:13" x14ac:dyDescent="0.25">
      <c r="B64" s="80"/>
      <c r="C64" s="81"/>
      <c r="D64" s="81"/>
      <c r="E64" s="88"/>
      <c r="K64" s="67" t="s">
        <v>249</v>
      </c>
      <c r="M64" s="62">
        <v>6</v>
      </c>
    </row>
    <row r="65" spans="2:11" ht="14.25" customHeight="1" thickBot="1" x14ac:dyDescent="0.3">
      <c r="B65" s="83"/>
      <c r="C65" s="84"/>
      <c r="D65" s="84"/>
      <c r="E65" s="89"/>
      <c r="K65" s="68" t="s">
        <v>250</v>
      </c>
    </row>
    <row r="66" spans="2:11" ht="14.25" customHeight="1" thickBot="1" x14ac:dyDescent="0.3">
      <c r="B66" s="53"/>
      <c r="C66" s="53"/>
      <c r="D66" s="53"/>
      <c r="E66" s="53"/>
      <c r="K66" s="67" t="s">
        <v>251</v>
      </c>
    </row>
    <row r="67" spans="2:11" ht="18.75" customHeight="1" thickBot="1" x14ac:dyDescent="0.3">
      <c r="B67" s="51" t="s">
        <v>164</v>
      </c>
      <c r="C67" s="49" t="s">
        <v>144</v>
      </c>
      <c r="D67" s="49" t="s">
        <v>145</v>
      </c>
      <c r="E67" s="53"/>
      <c r="K67" s="68" t="s">
        <v>252</v>
      </c>
    </row>
    <row r="68" spans="2:11" ht="23.25" customHeight="1" thickBot="1" x14ac:dyDescent="0.3">
      <c r="B68" s="51" t="s">
        <v>303</v>
      </c>
      <c r="C68" s="49"/>
      <c r="D68" s="49"/>
      <c r="E68" s="53"/>
      <c r="K68" s="67" t="s">
        <v>253</v>
      </c>
    </row>
    <row r="69" spans="2:11" ht="14.25" customHeight="1" x14ac:dyDescent="0.25">
      <c r="B69" s="50"/>
      <c r="C69" s="53"/>
      <c r="D69" s="53"/>
      <c r="E69" s="53"/>
      <c r="K69" s="68" t="s">
        <v>254</v>
      </c>
    </row>
    <row r="70" spans="2:11" ht="15" customHeight="1" x14ac:dyDescent="0.25">
      <c r="B70" s="14"/>
      <c r="C70" s="14"/>
      <c r="D70" s="14"/>
      <c r="E70" s="14"/>
      <c r="K70" s="67" t="s">
        <v>255</v>
      </c>
    </row>
    <row r="71" spans="2:11" x14ac:dyDescent="0.25">
      <c r="B71" s="73" t="s">
        <v>100</v>
      </c>
      <c r="C71" s="73"/>
      <c r="D71" s="73"/>
      <c r="E71" s="73"/>
      <c r="I71" s="7">
        <v>1</v>
      </c>
      <c r="K71" s="68" t="s">
        <v>256</v>
      </c>
    </row>
    <row r="72" spans="2:11" x14ac:dyDescent="0.25">
      <c r="I72" s="7">
        <v>2</v>
      </c>
      <c r="K72" s="67" t="s">
        <v>257</v>
      </c>
    </row>
    <row r="73" spans="2:11" ht="15.75" thickBot="1" x14ac:dyDescent="0.3">
      <c r="B73" s="31" t="s">
        <v>101</v>
      </c>
      <c r="I73" s="7">
        <v>3</v>
      </c>
      <c r="K73" s="68" t="s">
        <v>258</v>
      </c>
    </row>
    <row r="74" spans="2:11" x14ac:dyDescent="0.25">
      <c r="B74" s="32" t="s">
        <v>60</v>
      </c>
      <c r="C74" s="54" t="s">
        <v>62</v>
      </c>
      <c r="D74" s="93" t="s">
        <v>102</v>
      </c>
      <c r="E74" s="94"/>
      <c r="I74" s="7">
        <v>4</v>
      </c>
      <c r="K74" s="67" t="s">
        <v>105</v>
      </c>
    </row>
    <row r="75" spans="2:11" x14ac:dyDescent="0.25">
      <c r="B75" s="33"/>
      <c r="C75" s="25"/>
      <c r="D75" s="95"/>
      <c r="E75" s="96"/>
      <c r="I75" s="7">
        <v>5</v>
      </c>
      <c r="K75" s="68" t="s">
        <v>259</v>
      </c>
    </row>
    <row r="76" spans="2:11" x14ac:dyDescent="0.25">
      <c r="B76" s="33"/>
      <c r="C76" s="25"/>
      <c r="D76" s="95"/>
      <c r="E76" s="96"/>
      <c r="I76" s="7">
        <v>6</v>
      </c>
      <c r="K76" s="67" t="s">
        <v>260</v>
      </c>
    </row>
    <row r="77" spans="2:11" x14ac:dyDescent="0.25">
      <c r="B77" s="33"/>
      <c r="C77" s="25"/>
      <c r="D77" s="95"/>
      <c r="E77" s="96"/>
      <c r="K77" s="70" t="s">
        <v>261</v>
      </c>
    </row>
    <row r="78" spans="2:11" ht="15.75" thickBot="1" x14ac:dyDescent="0.3">
      <c r="B78" s="9"/>
      <c r="C78" s="34"/>
      <c r="D78" s="97"/>
      <c r="E78" s="98"/>
      <c r="K78" s="67" t="s">
        <v>262</v>
      </c>
    </row>
    <row r="79" spans="2:11" ht="15.75" thickBot="1" x14ac:dyDescent="0.3">
      <c r="K79" s="68" t="s">
        <v>263</v>
      </c>
    </row>
    <row r="80" spans="2:11" ht="15" customHeight="1" x14ac:dyDescent="0.25">
      <c r="B80" s="32" t="s">
        <v>103</v>
      </c>
      <c r="C80" s="54" t="s">
        <v>170</v>
      </c>
      <c r="D80" s="93" t="s">
        <v>102</v>
      </c>
      <c r="E80" s="94"/>
      <c r="K80" s="67" t="s">
        <v>264</v>
      </c>
    </row>
    <row r="81" spans="2:11" ht="15.75" thickBot="1" x14ac:dyDescent="0.3">
      <c r="B81" s="9"/>
      <c r="C81" s="34"/>
      <c r="D81" s="91"/>
      <c r="E81" s="92"/>
      <c r="K81" s="68" t="s">
        <v>265</v>
      </c>
    </row>
    <row r="82" spans="2:11" ht="15.75" thickBot="1" x14ac:dyDescent="0.3">
      <c r="K82" s="67" t="s">
        <v>266</v>
      </c>
    </row>
    <row r="83" spans="2:11" x14ac:dyDescent="0.25">
      <c r="B83" s="74" t="s">
        <v>104</v>
      </c>
      <c r="C83" s="75"/>
      <c r="D83" s="75"/>
      <c r="E83" s="76"/>
      <c r="K83" s="68" t="s">
        <v>267</v>
      </c>
    </row>
    <row r="84" spans="2:11" x14ac:dyDescent="0.25">
      <c r="B84" s="77"/>
      <c r="C84" s="78"/>
      <c r="D84" s="78"/>
      <c r="E84" s="79"/>
      <c r="K84" s="67" t="s">
        <v>268</v>
      </c>
    </row>
    <row r="85" spans="2:11" x14ac:dyDescent="0.25">
      <c r="B85" s="80"/>
      <c r="C85" s="81"/>
      <c r="D85" s="81"/>
      <c r="E85" s="82"/>
      <c r="K85" s="68" t="s">
        <v>269</v>
      </c>
    </row>
    <row r="86" spans="2:11" x14ac:dyDescent="0.25">
      <c r="B86" s="80"/>
      <c r="C86" s="81"/>
      <c r="D86" s="81"/>
      <c r="E86" s="82"/>
      <c r="K86" s="67" t="s">
        <v>270</v>
      </c>
    </row>
    <row r="87" spans="2:11" ht="15.75" thickBot="1" x14ac:dyDescent="0.3">
      <c r="B87" s="83"/>
      <c r="C87" s="84"/>
      <c r="D87" s="84"/>
      <c r="E87" s="85"/>
      <c r="F87" s="7"/>
      <c r="K87" s="68" t="s">
        <v>271</v>
      </c>
    </row>
    <row r="88" spans="2:11" x14ac:dyDescent="0.25">
      <c r="B88" s="53"/>
      <c r="C88" s="53"/>
      <c r="D88" s="53"/>
      <c r="E88" s="53"/>
      <c r="F88" s="7"/>
      <c r="K88" s="67" t="s">
        <v>272</v>
      </c>
    </row>
    <row r="89" spans="2:11" x14ac:dyDescent="0.25">
      <c r="B89" s="53"/>
      <c r="C89" s="53"/>
      <c r="D89" s="53"/>
      <c r="E89" s="53"/>
      <c r="F89" s="7"/>
      <c r="K89" s="68" t="s">
        <v>273</v>
      </c>
    </row>
    <row r="90" spans="2:11" ht="31.5" customHeight="1" x14ac:dyDescent="0.25">
      <c r="B90" s="27"/>
      <c r="F90" s="7"/>
      <c r="K90" s="67" t="s">
        <v>274</v>
      </c>
    </row>
    <row r="91" spans="2:11" x14ac:dyDescent="0.25">
      <c r="B91" s="73" t="s">
        <v>106</v>
      </c>
      <c r="C91" s="73"/>
      <c r="D91" s="73"/>
      <c r="E91" s="73"/>
      <c r="F91" s="7"/>
      <c r="K91" s="68" t="s">
        <v>275</v>
      </c>
    </row>
    <row r="92" spans="2:11" x14ac:dyDescent="0.25">
      <c r="B92" s="27"/>
      <c r="F92" s="7"/>
      <c r="K92" s="67" t="s">
        <v>276</v>
      </c>
    </row>
    <row r="93" spans="2:11" x14ac:dyDescent="0.25">
      <c r="B93" s="13"/>
      <c r="C93" s="13"/>
      <c r="D93" s="13"/>
      <c r="E93" s="13"/>
      <c r="F93" s="7"/>
      <c r="K93" s="68" t="s">
        <v>277</v>
      </c>
    </row>
    <row r="94" spans="2:11" x14ac:dyDescent="0.25">
      <c r="B94" s="13"/>
      <c r="C94" s="13"/>
      <c r="D94" s="13"/>
      <c r="E94" s="13"/>
      <c r="F94" s="7"/>
      <c r="G94" s="7"/>
      <c r="H94" s="7"/>
      <c r="I94" s="7"/>
      <c r="K94" s="67" t="s">
        <v>278</v>
      </c>
    </row>
    <row r="95" spans="2:11" x14ac:dyDescent="0.25">
      <c r="B95" s="7"/>
      <c r="C95" s="7"/>
      <c r="D95" s="7"/>
      <c r="E95" s="7"/>
      <c r="F95" s="7"/>
      <c r="G95" s="7"/>
      <c r="H95" s="7"/>
      <c r="I95" s="7"/>
      <c r="K95" s="68" t="s">
        <v>279</v>
      </c>
    </row>
    <row r="96" spans="2:11" x14ac:dyDescent="0.25">
      <c r="B96" s="7"/>
      <c r="C96" s="7"/>
      <c r="D96" s="7"/>
      <c r="E96" s="7"/>
      <c r="F96" s="7"/>
      <c r="G96" s="7"/>
      <c r="I96" s="7"/>
      <c r="K96" s="67" t="s">
        <v>280</v>
      </c>
    </row>
    <row r="97" spans="2:11" x14ac:dyDescent="0.25">
      <c r="B97" s="7"/>
      <c r="C97" s="7"/>
      <c r="D97" s="7"/>
      <c r="E97" s="7"/>
      <c r="F97" s="7"/>
      <c r="G97" s="7"/>
      <c r="I97" s="7"/>
      <c r="K97" s="68" t="s">
        <v>281</v>
      </c>
    </row>
    <row r="98" spans="2:11" ht="28.5" customHeight="1" x14ac:dyDescent="0.25">
      <c r="B98" s="7"/>
      <c r="C98" s="7"/>
      <c r="D98" s="7"/>
      <c r="E98" s="7"/>
      <c r="F98" s="7"/>
      <c r="G98" s="7"/>
      <c r="H98" s="7"/>
      <c r="I98" s="7"/>
      <c r="K98" s="67" t="s">
        <v>282</v>
      </c>
    </row>
    <row r="99" spans="2:11" ht="28.5" customHeight="1" x14ac:dyDescent="0.25">
      <c r="B99" s="7"/>
      <c r="C99" s="7"/>
      <c r="D99" s="7"/>
      <c r="E99" s="7"/>
      <c r="F99" s="7"/>
      <c r="G99" s="7"/>
      <c r="H99" s="7"/>
      <c r="I99" s="7"/>
      <c r="K99" s="68" t="s">
        <v>283</v>
      </c>
    </row>
    <row r="100" spans="2:11" x14ac:dyDescent="0.25">
      <c r="B100" s="7"/>
      <c r="C100" s="7"/>
      <c r="D100" s="7"/>
      <c r="E100" s="7"/>
      <c r="F100" s="7"/>
      <c r="G100" s="7"/>
      <c r="H100" s="7"/>
      <c r="I100" s="7"/>
      <c r="K100" s="67" t="s">
        <v>284</v>
      </c>
    </row>
    <row r="101" spans="2:11" x14ac:dyDescent="0.25">
      <c r="B101" s="7"/>
      <c r="C101" s="7"/>
      <c r="D101" s="7"/>
      <c r="E101" s="7"/>
      <c r="F101" s="7"/>
      <c r="G101" s="7"/>
      <c r="H101" s="7"/>
      <c r="I101" s="7"/>
      <c r="K101" s="68" t="s">
        <v>285</v>
      </c>
    </row>
    <row r="102" spans="2:11" ht="15" customHeight="1" x14ac:dyDescent="0.25">
      <c r="B102" s="7"/>
      <c r="C102" s="7"/>
      <c r="D102" s="7"/>
      <c r="E102" s="7"/>
      <c r="F102" s="7"/>
      <c r="G102" s="7"/>
      <c r="H102" s="7"/>
      <c r="I102" s="7"/>
      <c r="K102" s="67" t="s">
        <v>286</v>
      </c>
    </row>
    <row r="103" spans="2:11" ht="34.5" customHeight="1" x14ac:dyDescent="0.25">
      <c r="B103" s="7"/>
      <c r="C103" s="7"/>
      <c r="D103" s="7"/>
      <c r="E103" s="7"/>
      <c r="F103" s="7"/>
      <c r="G103" s="7"/>
      <c r="H103" s="7"/>
      <c r="I103" s="7"/>
      <c r="K103" s="68" t="s">
        <v>287</v>
      </c>
    </row>
    <row r="104" spans="2:11" ht="42.75" customHeight="1" x14ac:dyDescent="0.25">
      <c r="B104" s="7"/>
      <c r="C104" s="7"/>
      <c r="D104" s="7"/>
      <c r="E104" s="7"/>
      <c r="F104" s="15"/>
      <c r="G104" s="15"/>
      <c r="K104" s="67" t="s">
        <v>288</v>
      </c>
    </row>
    <row r="105" spans="2:11" x14ac:dyDescent="0.25">
      <c r="K105" s="68" t="s">
        <v>289</v>
      </c>
    </row>
    <row r="106" spans="2:11" x14ac:dyDescent="0.25">
      <c r="K106" s="67" t="s">
        <v>290</v>
      </c>
    </row>
    <row r="107" spans="2:11" x14ac:dyDescent="0.25">
      <c r="K107" s="68" t="s">
        <v>291</v>
      </c>
    </row>
    <row r="108" spans="2:11" x14ac:dyDescent="0.25">
      <c r="K108" s="67" t="s">
        <v>292</v>
      </c>
    </row>
    <row r="109" spans="2:11" x14ac:dyDescent="0.25">
      <c r="K109" s="68" t="s">
        <v>293</v>
      </c>
    </row>
    <row r="110" spans="2:11" x14ac:dyDescent="0.25">
      <c r="K110" s="67" t="s">
        <v>294</v>
      </c>
    </row>
    <row r="111" spans="2:11" hidden="1" x14ac:dyDescent="0.25">
      <c r="K111" s="48"/>
    </row>
    <row r="112" spans="2:11" hidden="1" x14ac:dyDescent="0.25">
      <c r="K112" s="48"/>
    </row>
    <row r="113" spans="11:11" hidden="1" x14ac:dyDescent="0.25">
      <c r="K113" s="48"/>
    </row>
    <row r="114" spans="11:11" hidden="1" x14ac:dyDescent="0.25">
      <c r="K114" s="48"/>
    </row>
    <row r="115" spans="11:11" x14ac:dyDescent="0.25">
      <c r="K115" s="48"/>
    </row>
    <row r="116" spans="11:11" x14ac:dyDescent="0.25"/>
    <row r="117" spans="11:11" x14ac:dyDescent="0.25">
      <c r="K117" s="48"/>
    </row>
    <row r="118" spans="11:11" x14ac:dyDescent="0.25">
      <c r="K118" s="48"/>
    </row>
    <row r="119" spans="11:11" x14ac:dyDescent="0.25">
      <c r="K119" s="48"/>
    </row>
    <row r="120" spans="11:11" x14ac:dyDescent="0.25"/>
    <row r="121" spans="11:11" x14ac:dyDescent="0.25"/>
    <row r="122" spans="11:11" x14ac:dyDescent="0.25"/>
    <row r="123" spans="11:11" x14ac:dyDescent="0.25"/>
    <row r="124" spans="11:11" x14ac:dyDescent="0.25"/>
    <row r="125" spans="11:11" x14ac:dyDescent="0.25"/>
    <row r="126" spans="11:11" x14ac:dyDescent="0.25"/>
    <row r="127" spans="11:11" x14ac:dyDescent="0.25"/>
    <row r="128" spans="11:11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X4:BO4">
    <sortCondition ref="X4"/>
  </sortState>
  <mergeCells count="29">
    <mergeCell ref="D35:E35"/>
    <mergeCell ref="B2:E3"/>
    <mergeCell ref="D34:E34"/>
    <mergeCell ref="B71:E71"/>
    <mergeCell ref="B7:E7"/>
    <mergeCell ref="B28:E28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B46:E46"/>
    <mergeCell ref="B91:E91"/>
    <mergeCell ref="B83:E83"/>
    <mergeCell ref="B84:E87"/>
    <mergeCell ref="B54:E59"/>
    <mergeCell ref="B61:E61"/>
    <mergeCell ref="D81:E81"/>
    <mergeCell ref="B62:E65"/>
    <mergeCell ref="D74:E74"/>
    <mergeCell ref="D80:E80"/>
    <mergeCell ref="D75:E75"/>
    <mergeCell ref="D78:E78"/>
    <mergeCell ref="D77:E77"/>
    <mergeCell ref="D76:E76"/>
  </mergeCells>
  <phoneticPr fontId="2" type="noConversion"/>
  <dataValidations xWindow="1249" yWindow="357" count="30">
    <dataValidation errorStyle="information" allowBlank="1" showInputMessage="1" showErrorMessage="1" errorTitle="DETALLE" error="Escoja de la lista el detalle del área solicitada. Si desea otra especifcación escribala._x000a_" promptTitle="DETALLE ÁREA" prompt="Elija detalle del área solicitada" sqref="D35:D44" xr:uid="{00000000-0002-0000-0000-000000000000}"/>
    <dataValidation type="list" allowBlank="1" showInputMessage="1" showErrorMessage="1" errorTitle="ÁREA" error="Debe elegir solo las áreas de la lista. Si el área no esta en la lista, posiblemente no la administre en Dpto de Seguridad y Servicios Generales" promptTitle="ÁREA" prompt="Elija el área según bloque o edificio solicitado" sqref="C35" xr:uid="{00000000-0002-0000-0000-000002000000}">
      <formula1>$N$6:$N$26</formula1>
    </dataValidation>
    <dataValidation type="list" allowBlank="1" showInputMessage="1" showErrorMessage="1" sqref="D68" xr:uid="{00000000-0002-0000-0000-000003000000}">
      <formula1>M59:M64</formula1>
    </dataValidation>
    <dataValidation type="list" allowBlank="1" showInputMessage="1" showErrorMessage="1" sqref="C68" xr:uid="{00000000-0002-0000-0000-000004000000}">
      <formula1>$I$71:$I$76</formula1>
    </dataValidation>
    <dataValidation type="list" allowBlank="1" showInputMessage="1" showErrorMessage="1" sqref="BG29" xr:uid="{00000000-0002-0000-0000-000005000000}">
      <formula1>$BG$5:$BG$14</formula1>
    </dataValidation>
    <dataValidation type="list" allowBlank="1" showInputMessage="1" showErrorMessage="1" sqref="Y9" xr:uid="{B6490A16-AB9E-4CB5-B94A-4B2805A1ACC8}">
      <formula1>$Y$5:$Y$11</formula1>
    </dataValidation>
    <dataValidation type="list" allowBlank="1" showInputMessage="1" showErrorMessage="1" sqref="AA31:AB31" xr:uid="{00000000-0002-0000-0000-000007000000}">
      <formula1>$Z$5:$Z$14</formula1>
    </dataValidation>
    <dataValidation type="list" allowBlank="1" showInputMessage="1" showErrorMessage="1" sqref="AP30" xr:uid="{00000000-0002-0000-0000-000009000000}">
      <formula1>$AN$5:$AN$8</formula1>
    </dataValidation>
    <dataValidation type="list" allowBlank="1" showInputMessage="1" showErrorMessage="1" sqref="AQ7" xr:uid="{00000000-0002-0000-0000-00000A000000}">
      <formula1>$AQ$5:$AQ$19</formula1>
    </dataValidation>
    <dataValidation type="list" allowBlank="1" showInputMessage="1" showErrorMessage="1" sqref="AO12" xr:uid="{00000000-0002-0000-0000-00000B000000}">
      <formula1>$AO$4:$AO$7</formula1>
    </dataValidation>
    <dataValidation type="list" allowBlank="1" showInputMessage="1" showErrorMessage="1" sqref="Z13 AA28" xr:uid="{00000000-0002-0000-0000-00000D000000}">
      <formula1>$Z$5:$Z$15</formula1>
    </dataValidation>
    <dataValidation type="list" allowBlank="1" showInputMessage="1" showErrorMessage="1" sqref="AQ29" xr:uid="{00000000-0002-0000-0000-00000E000000}">
      <formula1>$AQ$5:$AQ$20</formula1>
    </dataValidation>
    <dataValidation type="list" allowBlank="1" showInputMessage="1" showErrorMessage="1" sqref="BI27" xr:uid="{00000000-0002-0000-0000-00000F000000}">
      <formula1>$BI$5:$BI$17</formula1>
    </dataValidation>
    <dataValidation type="list" allowBlank="1" showInputMessage="1" showErrorMessage="1" sqref="AQ31" xr:uid="{00000000-0002-0000-0000-000010000000}">
      <formula1>$AQ$5:$AQ$27</formula1>
    </dataValidation>
    <dataValidation type="list" allowBlank="1" showInputMessage="1" showErrorMessage="1" sqref="AP29" xr:uid="{00000000-0002-0000-0000-000011000000}">
      <formula1>$AP$5:$AP$13</formula1>
    </dataValidation>
    <dataValidation type="list" allowBlank="1" showInputMessage="1" showErrorMessage="1" sqref="AM30" xr:uid="{00000000-0002-0000-0000-000013000000}">
      <formula1>$AQ$5:$AQ$28</formula1>
    </dataValidation>
    <dataValidation type="list" allowBlank="1" showInputMessage="1" showErrorMessage="1" sqref="AQ28 AQ22" xr:uid="{00000000-0002-0000-0000-000014000000}">
      <formula1>$AQ$4:$AQ$28</formula1>
    </dataValidation>
    <dataValidation type="list" allowBlank="1" showInputMessage="1" showErrorMessage="1" errorTitle="ÁREA" error="Debe elegir solo las áreas de la lista. Si el área no esta en la lista, posiblemente no la administre en Dpto de Seguridad y Servicios Generales" promptTitle="ÁREA" prompt="Elija el área según bloque o edificio solicitado" sqref="C36" xr:uid="{00000000-0002-0000-0000-000015000000}">
      <formula1>$O$6:$O$26</formula1>
    </dataValidation>
    <dataValidation type="list" allowBlank="1" showInputMessage="1" showErrorMessage="1" errorTitle="ÁREA" error="Debe elegir solo las áreas de la lista. Si el área no esta en la lista, posiblemente no la administre en Dpto de Seguridad y Servicios Generales" promptTitle="ÁREA" prompt="Elija el área según bloque o edificio solicitado" sqref="C37" xr:uid="{00000000-0002-0000-0000-000016000000}">
      <formula1>$P$6:$P$26</formula1>
    </dataValidation>
    <dataValidation type="list" allowBlank="1" showInputMessage="1" showErrorMessage="1" errorTitle="ÁREA" error="Debe elegir solo las áreas de la lista. Si el área no esta en la lista, posiblemente no la administre en Dpto de Seguridad y Servicios Generales" promptTitle="ÁREA" prompt="Elija el área según bloque o edificio solicitado" sqref="C38" xr:uid="{00000000-0002-0000-0000-000017000000}">
      <formula1>$Q$6:$Q$26</formula1>
    </dataValidation>
    <dataValidation type="list" allowBlank="1" showInputMessage="1" showErrorMessage="1" errorTitle="ÁREA" error="Debe elegir solo las áreas de la lista. Si el área no esta en la lista, posiblemente no la administre en Dpto de Seguridad y Servicios Generales" promptTitle="ÁREA" prompt="Elija el área según bloque o edificio solicitado" sqref="C39" xr:uid="{00000000-0002-0000-0000-000018000000}">
      <formula1>$R$6:$R$26</formula1>
    </dataValidation>
    <dataValidation type="list" allowBlank="1" showInputMessage="1" showErrorMessage="1" errorTitle="ÁREA" error="Debe elegir solo las áreas de la lista. Si el área no esta en la lista, posiblemente no la administre en Dpto de Seguridad y Servicios Generales" promptTitle="ÁREA" prompt="Elija el área según bloque o edificio solicitado" sqref="C40" xr:uid="{00000000-0002-0000-0000-000019000000}">
      <formula1>$S$6:$S$26</formula1>
    </dataValidation>
    <dataValidation type="list" allowBlank="1" showInputMessage="1" showErrorMessage="1" errorTitle="ÁREA" error="Debe elegir solo las áreas de la lista. Si el área no esta en la lista, posiblemente no la administre en Dpto de Seguridad y Servicios Generales" promptTitle="ÁREA" prompt="Elija el área según bloque o edificio solicitado" sqref="C41" xr:uid="{00000000-0002-0000-0000-00001A000000}">
      <formula1>$T$6:$T$26</formula1>
    </dataValidation>
    <dataValidation type="list" allowBlank="1" showInputMessage="1" showErrorMessage="1" errorTitle="ÁREA" error="Debe elegir solo las áreas de la lista. Si el área no esta en la lista, posiblemente no la administre en Dpto de Seguridad y Servicios Generales" promptTitle="ÁREA" prompt="Elija el área según bloque o edificio solicitado" sqref="C42" xr:uid="{00000000-0002-0000-0000-00001B000000}">
      <formula1>$U$6:$U$26</formula1>
    </dataValidation>
    <dataValidation type="list" allowBlank="1" showInputMessage="1" showErrorMessage="1" errorTitle="ÁREA" error="Debe elegir solo las áreas de la lista. Si el área no esta en la lista, posiblemente no la administre en Dpto de Seguridad y Servicios Generales" promptTitle="ÁREA" prompt="Elija el área según bloque o edificio solicitado" sqref="C43" xr:uid="{00000000-0002-0000-0000-00001C000000}">
      <formula1>$V$6:$V$26</formula1>
    </dataValidation>
    <dataValidation type="list" allowBlank="1" showInputMessage="1" showErrorMessage="1" errorTitle="ÁREA" error="Debe elegir solo las áreas de la lista. Si el área no esta en la lista, posiblemente no la administre en Dpto de Seguridad y Servicios Generales" promptTitle="ÁREA" prompt="Elija el área según bloque o edificio solicitado" sqref="C44" xr:uid="{00000000-0002-0000-0000-00001D000000}">
      <formula1>$W$6:$W$26</formula1>
    </dataValidation>
    <dataValidation type="list" allowBlank="1" showInputMessage="1" showErrorMessage="1" sqref="E12" xr:uid="{00000000-0002-0000-0000-00001E000000}">
      <formula1>$K$12:$K$110</formula1>
    </dataValidation>
    <dataValidation type="list" allowBlank="1" showInputMessage="1" showErrorMessage="1" sqref="C12" xr:uid="{6D8502C7-D87E-4BE8-B6F5-5D16AE5664AD}">
      <formula1>$K$5:$K$8</formula1>
    </dataValidation>
    <dataValidation type="list" allowBlank="1" showInputMessage="1" showErrorMessage="1" sqref="Y35" xr:uid="{00000000-0002-0000-0000-000012000000}">
      <formula1>#REF!</formula1>
    </dataValidation>
    <dataValidation type="list" allowBlank="1" showInputMessage="1" showErrorMessage="1" errorTitle="BLOQUE-EDIFICIO" error="Si no el bloque o edificio solicitado no esta en la lista, probablemente no lo administre el Dpto de Seguridad y Servicios Generales." promptTitle="BLOQUE - EDFICIO PRINCIPAL" prompt="Elija un bloque o edificio principal, de la lista, según necesidad." sqref="B35:B44" xr:uid="{00000000-0002-0000-0000-00000C000000}">
      <formula1>$X$4:$BK$4</formula1>
    </dataValidation>
  </dataValidations>
  <printOptions horizontalCentered="1" verticalCentered="1"/>
  <pageMargins left="0.25" right="0.25" top="0.75" bottom="0.75" header="0.3" footer="0.3"/>
  <pageSetup scale="44" orientation="portrait" r:id="rId1"/>
  <rowBreaks count="2" manualBreakCount="2">
    <brk id="45" max="4" man="1"/>
    <brk id="90" max="4" man="1"/>
  </rowBreaks>
  <customProperties>
    <customPr name="_pios_id" r:id="rId2"/>
  </customPropertie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F26"/>
  <sheetViews>
    <sheetView workbookViewId="0">
      <selection activeCell="D3" sqref="D3"/>
    </sheetView>
  </sheetViews>
  <sheetFormatPr baseColWidth="10" defaultColWidth="11.42578125" defaultRowHeight="15" x14ac:dyDescent="0.25"/>
  <cols>
    <col min="2" max="2" width="17.5703125" customWidth="1"/>
    <col min="3" max="3" width="17.28515625" customWidth="1"/>
    <col min="4" max="4" width="17.140625" customWidth="1"/>
    <col min="5" max="5" width="15" customWidth="1"/>
    <col min="6" max="6" width="13.42578125" customWidth="1"/>
  </cols>
  <sheetData>
    <row r="2" spans="2:6" s="1" customFormat="1" ht="30" x14ac:dyDescent="0.25">
      <c r="B2" s="2" t="s">
        <v>92</v>
      </c>
      <c r="C2" s="2" t="s">
        <v>93</v>
      </c>
      <c r="D2" s="2" t="s">
        <v>107</v>
      </c>
      <c r="E2" s="2" t="s">
        <v>108</v>
      </c>
      <c r="F2" s="2" t="s">
        <v>109</v>
      </c>
    </row>
    <row r="3" spans="2:6" x14ac:dyDescent="0.25">
      <c r="B3" t="s">
        <v>2</v>
      </c>
      <c r="C3" t="s">
        <v>110</v>
      </c>
      <c r="D3" t="s">
        <v>111</v>
      </c>
    </row>
    <row r="4" spans="2:6" x14ac:dyDescent="0.25">
      <c r="B4" t="s">
        <v>3</v>
      </c>
      <c r="C4" t="s">
        <v>112</v>
      </c>
      <c r="D4" t="s">
        <v>113</v>
      </c>
    </row>
    <row r="5" spans="2:6" x14ac:dyDescent="0.25">
      <c r="B5" t="s">
        <v>4</v>
      </c>
      <c r="C5" t="s">
        <v>35</v>
      </c>
      <c r="D5" t="s">
        <v>114</v>
      </c>
    </row>
    <row r="6" spans="2:6" x14ac:dyDescent="0.25">
      <c r="B6" t="s">
        <v>21</v>
      </c>
      <c r="C6" t="s">
        <v>39</v>
      </c>
      <c r="D6" t="s">
        <v>115</v>
      </c>
    </row>
    <row r="7" spans="2:6" x14ac:dyDescent="0.25">
      <c r="B7" t="s">
        <v>20</v>
      </c>
      <c r="C7" t="s">
        <v>44</v>
      </c>
      <c r="D7" t="s">
        <v>116</v>
      </c>
    </row>
    <row r="8" spans="2:6" x14ac:dyDescent="0.25">
      <c r="B8" t="s">
        <v>22</v>
      </c>
      <c r="C8" t="s">
        <v>49</v>
      </c>
      <c r="D8" t="s">
        <v>117</v>
      </c>
    </row>
    <row r="9" spans="2:6" x14ac:dyDescent="0.25">
      <c r="B9" t="s">
        <v>12</v>
      </c>
      <c r="C9" t="s">
        <v>52</v>
      </c>
    </row>
    <row r="10" spans="2:6" x14ac:dyDescent="0.25">
      <c r="B10" t="s">
        <v>118</v>
      </c>
      <c r="C10" t="s">
        <v>54</v>
      </c>
    </row>
    <row r="11" spans="2:6" x14ac:dyDescent="0.25">
      <c r="B11" t="s">
        <v>119</v>
      </c>
      <c r="C11" t="s">
        <v>65</v>
      </c>
    </row>
    <row r="12" spans="2:6" x14ac:dyDescent="0.25">
      <c r="B12" t="s">
        <v>41</v>
      </c>
      <c r="C12" t="s">
        <v>69</v>
      </c>
    </row>
    <row r="13" spans="2:6" x14ac:dyDescent="0.25">
      <c r="B13" t="s">
        <v>120</v>
      </c>
      <c r="C13" t="s">
        <v>74</v>
      </c>
    </row>
    <row r="14" spans="2:6" x14ac:dyDescent="0.25">
      <c r="B14" t="s">
        <v>17</v>
      </c>
      <c r="C14" t="s">
        <v>77</v>
      </c>
    </row>
    <row r="15" spans="2:6" x14ac:dyDescent="0.25">
      <c r="B15" t="s">
        <v>121</v>
      </c>
      <c r="C15" t="s">
        <v>53</v>
      </c>
    </row>
    <row r="16" spans="2:6" x14ac:dyDescent="0.25">
      <c r="B16" t="s">
        <v>29</v>
      </c>
      <c r="C16" t="s">
        <v>122</v>
      </c>
    </row>
    <row r="17" spans="2:3" x14ac:dyDescent="0.25">
      <c r="B17" t="s">
        <v>123</v>
      </c>
      <c r="C17" t="s">
        <v>124</v>
      </c>
    </row>
    <row r="18" spans="2:3" x14ac:dyDescent="0.25">
      <c r="B18" t="s">
        <v>14</v>
      </c>
      <c r="C18" t="s">
        <v>55</v>
      </c>
    </row>
    <row r="19" spans="2:3" x14ac:dyDescent="0.25">
      <c r="B19" t="s">
        <v>125</v>
      </c>
      <c r="C19" t="s">
        <v>59</v>
      </c>
    </row>
    <row r="20" spans="2:3" x14ac:dyDescent="0.25">
      <c r="B20" t="s">
        <v>126</v>
      </c>
      <c r="C20" t="s">
        <v>67</v>
      </c>
    </row>
    <row r="21" spans="2:3" x14ac:dyDescent="0.25">
      <c r="C21" t="s">
        <v>127</v>
      </c>
    </row>
    <row r="22" spans="2:3" x14ac:dyDescent="0.25">
      <c r="C22" t="s">
        <v>128</v>
      </c>
    </row>
    <row r="23" spans="2:3" x14ac:dyDescent="0.25">
      <c r="C23" t="s">
        <v>70</v>
      </c>
    </row>
    <row r="24" spans="2:3" x14ac:dyDescent="0.25">
      <c r="C24" t="s">
        <v>129</v>
      </c>
    </row>
    <row r="25" spans="2:3" x14ac:dyDescent="0.25">
      <c r="C25" t="s">
        <v>130</v>
      </c>
    </row>
    <row r="26" spans="2:3" x14ac:dyDescent="0.25">
      <c r="C26" t="s">
        <v>131</v>
      </c>
    </row>
  </sheetData>
  <sheetProtection password="C876" sheet="1" formatCells="0" formatRows="0" insertColumns="0" insertRows="0" deleteColumns="0" deleteRows="0" sort="0" autoFilter="0" pivotTables="0"/>
  <pageMargins left="0.7" right="0.7" top="0.75" bottom="0.75" header="0.3" footer="0.3"/>
  <pageSetup paperSize="9" orientation="portrait" horizontalDpi="0" verticalDpi="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3:B55"/>
  <sheetViews>
    <sheetView topLeftCell="A28" workbookViewId="0">
      <selection activeCell="B4" sqref="B4:B55"/>
    </sheetView>
  </sheetViews>
  <sheetFormatPr baseColWidth="10" defaultColWidth="9.140625" defaultRowHeight="15" x14ac:dyDescent="0.25"/>
  <cols>
    <col min="1" max="1" width="11.42578125" customWidth="1"/>
    <col min="2" max="2" width="11.42578125" style="3" customWidth="1"/>
    <col min="3" max="256" width="11.42578125" customWidth="1"/>
  </cols>
  <sheetData>
    <row r="3" spans="2:2" x14ac:dyDescent="0.25">
      <c r="B3" s="3">
        <v>1</v>
      </c>
    </row>
    <row r="4" spans="2:2" x14ac:dyDescent="0.25">
      <c r="B4" s="3">
        <f>B3+1</f>
        <v>2</v>
      </c>
    </row>
    <row r="5" spans="2:2" x14ac:dyDescent="0.25">
      <c r="B5" s="3">
        <f t="shared" ref="B5:B55" si="0">B4+1</f>
        <v>3</v>
      </c>
    </row>
    <row r="6" spans="2:2" x14ac:dyDescent="0.25">
      <c r="B6" s="3">
        <f t="shared" si="0"/>
        <v>4</v>
      </c>
    </row>
    <row r="7" spans="2:2" x14ac:dyDescent="0.25">
      <c r="B7" s="3">
        <f t="shared" si="0"/>
        <v>5</v>
      </c>
    </row>
    <row r="8" spans="2:2" x14ac:dyDescent="0.25">
      <c r="B8" s="3">
        <f t="shared" si="0"/>
        <v>6</v>
      </c>
    </row>
    <row r="9" spans="2:2" x14ac:dyDescent="0.25">
      <c r="B9" s="3">
        <f t="shared" si="0"/>
        <v>7</v>
      </c>
    </row>
    <row r="10" spans="2:2" x14ac:dyDescent="0.25">
      <c r="B10" s="3">
        <f t="shared" si="0"/>
        <v>8</v>
      </c>
    </row>
    <row r="11" spans="2:2" x14ac:dyDescent="0.25">
      <c r="B11" s="3">
        <f t="shared" si="0"/>
        <v>9</v>
      </c>
    </row>
    <row r="12" spans="2:2" x14ac:dyDescent="0.25">
      <c r="B12" s="3">
        <f t="shared" si="0"/>
        <v>10</v>
      </c>
    </row>
    <row r="13" spans="2:2" x14ac:dyDescent="0.25">
      <c r="B13" s="3">
        <f t="shared" si="0"/>
        <v>11</v>
      </c>
    </row>
    <row r="14" spans="2:2" x14ac:dyDescent="0.25">
      <c r="B14" s="3">
        <f t="shared" si="0"/>
        <v>12</v>
      </c>
    </row>
    <row r="15" spans="2:2" x14ac:dyDescent="0.25">
      <c r="B15" s="3">
        <f t="shared" si="0"/>
        <v>13</v>
      </c>
    </row>
    <row r="16" spans="2:2" x14ac:dyDescent="0.25">
      <c r="B16" s="3">
        <f t="shared" si="0"/>
        <v>14</v>
      </c>
    </row>
    <row r="17" spans="2:2" x14ac:dyDescent="0.25">
      <c r="B17" s="3">
        <f t="shared" si="0"/>
        <v>15</v>
      </c>
    </row>
    <row r="18" spans="2:2" x14ac:dyDescent="0.25">
      <c r="B18" s="3">
        <f t="shared" si="0"/>
        <v>16</v>
      </c>
    </row>
    <row r="19" spans="2:2" x14ac:dyDescent="0.25">
      <c r="B19" s="3">
        <f t="shared" si="0"/>
        <v>17</v>
      </c>
    </row>
    <row r="20" spans="2:2" x14ac:dyDescent="0.25">
      <c r="B20" s="3">
        <f t="shared" si="0"/>
        <v>18</v>
      </c>
    </row>
    <row r="21" spans="2:2" x14ac:dyDescent="0.25">
      <c r="B21" s="3">
        <f t="shared" si="0"/>
        <v>19</v>
      </c>
    </row>
    <row r="22" spans="2:2" x14ac:dyDescent="0.25">
      <c r="B22" s="3">
        <f t="shared" si="0"/>
        <v>20</v>
      </c>
    </row>
    <row r="23" spans="2:2" x14ac:dyDescent="0.25">
      <c r="B23" s="3">
        <f t="shared" si="0"/>
        <v>21</v>
      </c>
    </row>
    <row r="24" spans="2:2" x14ac:dyDescent="0.25">
      <c r="B24" s="3">
        <f t="shared" si="0"/>
        <v>22</v>
      </c>
    </row>
    <row r="25" spans="2:2" x14ac:dyDescent="0.25">
      <c r="B25" s="3">
        <f t="shared" si="0"/>
        <v>23</v>
      </c>
    </row>
    <row r="26" spans="2:2" x14ac:dyDescent="0.25">
      <c r="B26" s="3">
        <f t="shared" si="0"/>
        <v>24</v>
      </c>
    </row>
    <row r="27" spans="2:2" x14ac:dyDescent="0.25">
      <c r="B27" s="3">
        <f t="shared" si="0"/>
        <v>25</v>
      </c>
    </row>
    <row r="28" spans="2:2" x14ac:dyDescent="0.25">
      <c r="B28" s="3">
        <f t="shared" si="0"/>
        <v>26</v>
      </c>
    </row>
    <row r="29" spans="2:2" x14ac:dyDescent="0.25">
      <c r="B29" s="3">
        <f t="shared" si="0"/>
        <v>27</v>
      </c>
    </row>
    <row r="30" spans="2:2" x14ac:dyDescent="0.25">
      <c r="B30" s="3">
        <f t="shared" si="0"/>
        <v>28</v>
      </c>
    </row>
    <row r="31" spans="2:2" x14ac:dyDescent="0.25">
      <c r="B31" s="3">
        <f t="shared" si="0"/>
        <v>29</v>
      </c>
    </row>
    <row r="32" spans="2:2" x14ac:dyDescent="0.25">
      <c r="B32" s="3">
        <f t="shared" si="0"/>
        <v>30</v>
      </c>
    </row>
    <row r="33" spans="2:2" x14ac:dyDescent="0.25">
      <c r="B33" s="3">
        <f t="shared" si="0"/>
        <v>31</v>
      </c>
    </row>
    <row r="34" spans="2:2" x14ac:dyDescent="0.25">
      <c r="B34" s="3">
        <f t="shared" si="0"/>
        <v>32</v>
      </c>
    </row>
    <row r="35" spans="2:2" x14ac:dyDescent="0.25">
      <c r="B35" s="3">
        <f t="shared" si="0"/>
        <v>33</v>
      </c>
    </row>
    <row r="36" spans="2:2" x14ac:dyDescent="0.25">
      <c r="B36" s="3">
        <f t="shared" si="0"/>
        <v>34</v>
      </c>
    </row>
    <row r="37" spans="2:2" x14ac:dyDescent="0.25">
      <c r="B37" s="3">
        <f t="shared" si="0"/>
        <v>35</v>
      </c>
    </row>
    <row r="38" spans="2:2" x14ac:dyDescent="0.25">
      <c r="B38" s="3">
        <f t="shared" si="0"/>
        <v>36</v>
      </c>
    </row>
    <row r="39" spans="2:2" x14ac:dyDescent="0.25">
      <c r="B39" s="3">
        <f t="shared" si="0"/>
        <v>37</v>
      </c>
    </row>
    <row r="40" spans="2:2" x14ac:dyDescent="0.25">
      <c r="B40" s="3">
        <f t="shared" si="0"/>
        <v>38</v>
      </c>
    </row>
    <row r="41" spans="2:2" x14ac:dyDescent="0.25">
      <c r="B41" s="3">
        <f t="shared" si="0"/>
        <v>39</v>
      </c>
    </row>
    <row r="42" spans="2:2" x14ac:dyDescent="0.25">
      <c r="B42" s="3">
        <f t="shared" si="0"/>
        <v>40</v>
      </c>
    </row>
    <row r="43" spans="2:2" x14ac:dyDescent="0.25">
      <c r="B43" s="3">
        <f t="shared" si="0"/>
        <v>41</v>
      </c>
    </row>
    <row r="44" spans="2:2" x14ac:dyDescent="0.25">
      <c r="B44" s="3">
        <f>B43+1</f>
        <v>42</v>
      </c>
    </row>
    <row r="45" spans="2:2" x14ac:dyDescent="0.25">
      <c r="B45" s="3">
        <f t="shared" si="0"/>
        <v>43</v>
      </c>
    </row>
    <row r="46" spans="2:2" x14ac:dyDescent="0.25">
      <c r="B46" s="3">
        <f t="shared" si="0"/>
        <v>44</v>
      </c>
    </row>
    <row r="47" spans="2:2" x14ac:dyDescent="0.25">
      <c r="B47" s="3">
        <f t="shared" si="0"/>
        <v>45</v>
      </c>
    </row>
    <row r="48" spans="2:2" x14ac:dyDescent="0.25">
      <c r="B48" s="3">
        <f t="shared" si="0"/>
        <v>46</v>
      </c>
    </row>
    <row r="49" spans="2:2" x14ac:dyDescent="0.25">
      <c r="B49" s="3">
        <f t="shared" si="0"/>
        <v>47</v>
      </c>
    </row>
    <row r="50" spans="2:2" x14ac:dyDescent="0.25">
      <c r="B50" s="3">
        <f t="shared" si="0"/>
        <v>48</v>
      </c>
    </row>
    <row r="51" spans="2:2" x14ac:dyDescent="0.25">
      <c r="B51" s="3">
        <f t="shared" si="0"/>
        <v>49</v>
      </c>
    </row>
    <row r="52" spans="2:2" x14ac:dyDescent="0.25">
      <c r="B52" s="3">
        <f t="shared" si="0"/>
        <v>50</v>
      </c>
    </row>
    <row r="53" spans="2:2" x14ac:dyDescent="0.25">
      <c r="B53" s="3">
        <f t="shared" si="0"/>
        <v>51</v>
      </c>
    </row>
    <row r="54" spans="2:2" x14ac:dyDescent="0.25">
      <c r="B54" s="3">
        <f t="shared" si="0"/>
        <v>52</v>
      </c>
    </row>
    <row r="55" spans="2:2" x14ac:dyDescent="0.25">
      <c r="B55" s="3">
        <f t="shared" si="0"/>
        <v>53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D2E08CC2E2A14E8C65789CB1A3FED4" ma:contentTypeVersion="9" ma:contentTypeDescription="Crear nuevo documento." ma:contentTypeScope="" ma:versionID="a1ff797d76b5d963298521e33483ddf7">
  <xsd:schema xmlns:xsd="http://www.w3.org/2001/XMLSchema" xmlns:xs="http://www.w3.org/2001/XMLSchema" xmlns:p="http://schemas.microsoft.com/office/2006/metadata/properties" xmlns:ns2="4ee4ccf3-8bf8-4d7a-8403-850a63f245a9" xmlns:ns3="1a876b34-c7ce-4dd8-ae7a-3b985e6aeeaf" targetNamespace="http://schemas.microsoft.com/office/2006/metadata/properties" ma:root="true" ma:fieldsID="9556d18da55388867ba3fd5425d3aa1e" ns2:_="" ns3:_="">
    <xsd:import namespace="4ee4ccf3-8bf8-4d7a-8403-850a63f245a9"/>
    <xsd:import namespace="1a876b34-c7ce-4dd8-ae7a-3b985e6aee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e4ccf3-8bf8-4d7a-8403-850a63f245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76b34-c7ce-4dd8-ae7a-3b985e6aee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0546F8-9492-49B9-B1B0-AEBF105967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ACB2A8-8D01-4E55-8EBD-3B9237C8DE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e4ccf3-8bf8-4d7a-8403-850a63f245a9"/>
    <ds:schemaRef ds:uri="1a876b34-c7ce-4dd8-ae7a-3b985e6aee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RESERVA ESPACIOS PÚBLICOS</vt:lpstr>
      <vt:lpstr>Hoja1</vt:lpstr>
      <vt:lpstr>Hoja3</vt:lpstr>
      <vt:lpstr>Hoja2</vt:lpstr>
      <vt:lpstr>ÁREA</vt:lpstr>
      <vt:lpstr>'RESERVA ESPACIOS PÚBLICOS'!Área_de_impresión</vt:lpstr>
      <vt:lpstr>Área2</vt:lpstr>
      <vt:lpstr>DETALLE</vt:lpstr>
      <vt:lpstr>Edificio</vt:lpstr>
      <vt:lpstr>PRINCIPAL</vt:lpstr>
      <vt:lpstr>PRINCIPAL1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Auditorios</cp:lastModifiedBy>
  <cp:revision/>
  <dcterms:created xsi:type="dcterms:W3CDTF">2010-10-08T21:26:13Z</dcterms:created>
  <dcterms:modified xsi:type="dcterms:W3CDTF">2024-10-31T13:57:15Z</dcterms:modified>
  <cp:category/>
  <cp:contentStatus/>
</cp:coreProperties>
</file>